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Mac\Dropbox\Work\2016\TCU Indicadores Memoria\Alunos\"/>
    </mc:Choice>
  </mc:AlternateContent>
  <bookViews>
    <workbookView xWindow="3180" yWindow="462" windowWidth="22284" windowHeight="9960" tabRatio="500" activeTab="4"/>
  </bookViews>
  <sheets>
    <sheet name="Grad" sheetId="5" r:id="rId1"/>
    <sheet name="GradCalculos" sheetId="6" r:id="rId2"/>
    <sheet name="Stricto" sheetId="2" r:id="rId3"/>
    <sheet name="Residência" sheetId="1" r:id="rId4"/>
    <sheet name="Total" sheetId="8" r:id="rId5"/>
  </sheets>
  <definedNames>
    <definedName name="AgTI" localSheetId="1">GradCalculos!$I$8:$I$58</definedName>
    <definedName name="Conc" localSheetId="1">GradCalculos!$H$8:$H$58</definedName>
    <definedName name="Dur" localSheetId="1">GradCalculos!$E$8:$E$58</definedName>
    <definedName name="Ingr" localSheetId="1">GradCalculos!$G$8:$G$58</definedName>
    <definedName name="PG" localSheetId="1">GradCalculos!$D$8:$D$58</definedName>
    <definedName name="Ret" localSheetId="1">GradCalculos!$F$8:$F$58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8" l="1"/>
  <c r="F12" i="8"/>
  <c r="G12" i="8"/>
  <c r="H12" i="8"/>
  <c r="D12" i="8"/>
  <c r="E11" i="8"/>
  <c r="F11" i="8"/>
  <c r="G11" i="8"/>
  <c r="H11" i="8"/>
  <c r="D11" i="8"/>
  <c r="H8" i="8"/>
  <c r="G8" i="8"/>
  <c r="F8" i="8"/>
  <c r="E8" i="8"/>
  <c r="D8" i="8"/>
  <c r="H6" i="8"/>
  <c r="G6" i="8"/>
  <c r="F6" i="8"/>
  <c r="E6" i="8"/>
  <c r="D6" i="8"/>
  <c r="I8" i="6" a="1"/>
  <c r="I8" i="6"/>
  <c r="J8" i="6" a="1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35" i="6"/>
  <c r="J35" i="6"/>
  <c r="I36" i="6"/>
  <c r="J36" i="6"/>
  <c r="I37" i="6"/>
  <c r="J37" i="6"/>
  <c r="I38" i="6"/>
  <c r="J38" i="6"/>
  <c r="I39" i="6"/>
  <c r="J39" i="6"/>
  <c r="I40" i="6"/>
  <c r="J40" i="6"/>
  <c r="I41" i="6"/>
  <c r="J41" i="6"/>
  <c r="I42" i="6"/>
  <c r="J42" i="6"/>
  <c r="I43" i="6"/>
  <c r="J43" i="6"/>
  <c r="I44" i="6"/>
  <c r="J44" i="6"/>
  <c r="I45" i="6"/>
  <c r="J45" i="6"/>
  <c r="I46" i="6"/>
  <c r="J46" i="6"/>
  <c r="I47" i="6"/>
  <c r="J47" i="6"/>
  <c r="I48" i="6"/>
  <c r="J48" i="6"/>
  <c r="I49" i="6"/>
  <c r="J49" i="6"/>
  <c r="I50" i="6"/>
  <c r="J50" i="6"/>
  <c r="I51" i="6"/>
  <c r="J51" i="6"/>
  <c r="I52" i="6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G59" i="6"/>
  <c r="H59" i="6"/>
  <c r="I59" i="6"/>
  <c r="J59" i="6"/>
  <c r="M4" i="5"/>
  <c r="L4" i="5"/>
  <c r="K4" i="5"/>
  <c r="J4" i="5"/>
  <c r="I4" i="5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T70" i="2"/>
  <c r="S70" i="2"/>
  <c r="R70" i="2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M4" i="2"/>
  <c r="L4" i="2"/>
  <c r="K4" i="2"/>
  <c r="J4" i="2"/>
  <c r="I4" i="2"/>
  <c r="H4" i="2"/>
  <c r="G4" i="2"/>
  <c r="F4" i="2"/>
  <c r="E4" i="2"/>
  <c r="D4" i="2"/>
</calcChain>
</file>

<file path=xl/sharedStrings.xml><?xml version="1.0" encoding="utf-8"?>
<sst xmlns="http://schemas.openxmlformats.org/spreadsheetml/2006/main" count="294" uniqueCount="200">
  <si>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</si>
  <si>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</si>
  <si>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</si>
  <si>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</si>
  <si>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</si>
  <si>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</si>
  <si>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</si>
  <si>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</si>
  <si>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</si>
  <si>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</si>
  <si>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</si>
  <si>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</si>
  <si>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</si>
  <si>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</si>
  <si>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</si>
  <si>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</si>
  <si>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Descrição</t>
  </si>
  <si>
    <t>Alunos Matriculados em Programas de Pós-Graduação Stricto Sensu</t>
  </si>
  <si>
    <t>Administração</t>
  </si>
  <si>
    <t>Antropologia</t>
  </si>
  <si>
    <t>Arquitetura e Urbanismo</t>
  </si>
  <si>
    <t>Arquivologia</t>
  </si>
  <si>
    <t>Artes</t>
  </si>
  <si>
    <t>Biblioteconomia e Documentação</t>
  </si>
  <si>
    <t>Biomedicina</t>
  </si>
  <si>
    <t>Ciências Atuariais</t>
  </si>
  <si>
    <t>Ciências Biológicas</t>
  </si>
  <si>
    <t>Ciências Contábeis</t>
  </si>
  <si>
    <t>Ciências Econômicas</t>
  </si>
  <si>
    <t>Ciências Naturais</t>
  </si>
  <si>
    <t>Ciências Sociais</t>
  </si>
  <si>
    <t>Cinema e Audiovisual</t>
  </si>
  <si>
    <t>Computação</t>
  </si>
  <si>
    <t>Comunicação Social</t>
  </si>
  <si>
    <t>Desenho Industrial</t>
  </si>
  <si>
    <t>Direito</t>
  </si>
  <si>
    <t>Educação Física</t>
  </si>
  <si>
    <t>Enfermagem</t>
  </si>
  <si>
    <t>Engenharia Civil</t>
  </si>
  <si>
    <t>Engenharia de Produção</t>
  </si>
  <si>
    <t>Engenharia Mecânica</t>
  </si>
  <si>
    <t>Engenharia Metalúrgica</t>
  </si>
  <si>
    <t>Engenharia Química</t>
  </si>
  <si>
    <t>Estatística</t>
  </si>
  <si>
    <t>Estudos de Mídia</t>
  </si>
  <si>
    <t>Farmácia</t>
  </si>
  <si>
    <t>Filosofia</t>
  </si>
  <si>
    <t>Física</t>
  </si>
  <si>
    <t>Fonoaudiologia</t>
  </si>
  <si>
    <t>Geofisica</t>
  </si>
  <si>
    <t>Geografia</t>
  </si>
  <si>
    <t>História</t>
  </si>
  <si>
    <t>Hotelaria</t>
  </si>
  <si>
    <t>Letras</t>
  </si>
  <si>
    <t>Matemática</t>
  </si>
  <si>
    <t>Medicina</t>
  </si>
  <si>
    <t>Medicina Veterinária</t>
  </si>
  <si>
    <t>Nutrição</t>
  </si>
  <si>
    <t>Odontologia</t>
  </si>
  <si>
    <t>Pedagogia</t>
  </si>
  <si>
    <t>Políticas Públicas</t>
  </si>
  <si>
    <t>Processos Gerenciais</t>
  </si>
  <si>
    <t>Produção Cultural</t>
  </si>
  <si>
    <t>Psicologia</t>
  </si>
  <si>
    <t>Química</t>
  </si>
  <si>
    <t>Química Industrial</t>
  </si>
  <si>
    <t>Relações Internacionais</t>
  </si>
  <si>
    <t>Segurança Pública</t>
  </si>
  <si>
    <t>Serviço Social</t>
  </si>
  <si>
    <t>Sociologia</t>
  </si>
  <si>
    <t>Turismo</t>
  </si>
  <si>
    <t>Total da UFF</t>
  </si>
  <si>
    <t>Alunos de Residência Médica</t>
  </si>
  <si>
    <t>Alunos de Residência Médica em Tempo Integral</t>
  </si>
  <si>
    <t>Ano Base 2015</t>
  </si>
  <si>
    <t>Programa</t>
  </si>
  <si>
    <t>Matriculados</t>
  </si>
  <si>
    <t>Ingressantes</t>
  </si>
  <si>
    <t>Concluintes</t>
  </si>
  <si>
    <t>Anestesiologia</t>
  </si>
  <si>
    <t>Cardiologia</t>
  </si>
  <si>
    <t>Cirurgia da Mão</t>
  </si>
  <si>
    <t>Cirurgia Geral</t>
  </si>
  <si>
    <t>Cirurgia Plástica</t>
  </si>
  <si>
    <t>Cirurgia Torácica</t>
  </si>
  <si>
    <t>Cirurgia Vascular</t>
  </si>
  <si>
    <t>Clínica Médica</t>
  </si>
  <si>
    <t>Dermatologia</t>
  </si>
  <si>
    <t>Ecocardiografia</t>
  </si>
  <si>
    <t>Endocrinologia</t>
  </si>
  <si>
    <t xml:space="preserve">Endos Ginecológica </t>
  </si>
  <si>
    <t>Gastroenterologia</t>
  </si>
  <si>
    <t>Geriatria</t>
  </si>
  <si>
    <t>Infectologia</t>
  </si>
  <si>
    <t>Mastologia</t>
  </si>
  <si>
    <t>Medicina Nuclear</t>
  </si>
  <si>
    <t>Medicina Prev e Soc</t>
  </si>
  <si>
    <t>Nefrologia</t>
  </si>
  <si>
    <t>Neonatologia</t>
  </si>
  <si>
    <t>Neurocirurgia</t>
  </si>
  <si>
    <t xml:space="preserve">Neurofisiologia Clínica </t>
  </si>
  <si>
    <t>Neurologia</t>
  </si>
  <si>
    <t>Neurologia Pediátrica</t>
  </si>
  <si>
    <t>Obstetrícia e Ginecologia</t>
  </si>
  <si>
    <t>Oftalmologia</t>
  </si>
  <si>
    <t>Ortopedia e Traumatologia</t>
  </si>
  <si>
    <t>Otorrinolaringologia</t>
  </si>
  <si>
    <t>Patologia</t>
  </si>
  <si>
    <t>Pediatria</t>
  </si>
  <si>
    <t xml:space="preserve">Pneumologia Pediátrica </t>
  </si>
  <si>
    <t>Psiq Infância e Adolesc</t>
  </si>
  <si>
    <t>Psiquiatria</t>
  </si>
  <si>
    <t>Radiologia</t>
  </si>
  <si>
    <t>Transp Córnea/Oftal</t>
  </si>
  <si>
    <t>Transp Renal/Nefr</t>
  </si>
  <si>
    <t>Transp Renal/Urol</t>
  </si>
  <si>
    <t>Urologia</t>
  </si>
  <si>
    <t>Total Geral</t>
  </si>
  <si>
    <t>Residência Médica 2015</t>
  </si>
  <si>
    <t>Alunos de Pós-Graduação em Tempo Integral</t>
  </si>
  <si>
    <t>Ano
Sigla</t>
  </si>
  <si>
    <t>Ord</t>
  </si>
  <si>
    <t>Conceito</t>
  </si>
  <si>
    <t>Total</t>
  </si>
  <si>
    <t>Mestrado</t>
  </si>
  <si>
    <t>Doutorado</t>
  </si>
  <si>
    <t>Bioética, Ética Aplicada e Saúde Coletiva (Associação 4 IES)</t>
  </si>
  <si>
    <t>Biologia Marinha e Ambientes Costeiros</t>
  </si>
  <si>
    <t>Ciência da Informação</t>
  </si>
  <si>
    <t>Ciência Política</t>
  </si>
  <si>
    <t>Ciências Aplicadas a Produtos para Saúde</t>
  </si>
  <si>
    <t>Ciências Biomédicas</t>
  </si>
  <si>
    <t>Ciências Cardiovasculares</t>
  </si>
  <si>
    <t>Ciências e Biotecnologia</t>
  </si>
  <si>
    <t>Ciências Médicas</t>
  </si>
  <si>
    <t>Comunicação</t>
  </si>
  <si>
    <t>Cultura e Territorialidades</t>
  </si>
  <si>
    <t>Dinâmica dos Oceanos e da Terra</t>
  </si>
  <si>
    <t>Direito Constitucional</t>
  </si>
  <si>
    <t>Economia</t>
  </si>
  <si>
    <t>Educação</t>
  </si>
  <si>
    <t>Enfermagem (Ciências do Cuidado em Saúde)</t>
  </si>
  <si>
    <t>Engenharia de Biossistemas</t>
  </si>
  <si>
    <t>Engenharia Elétrica e de Telecomunicações</t>
  </si>
  <si>
    <t>Engenharia Mecânica (Volta Redonda)</t>
  </si>
  <si>
    <t>Ensino</t>
  </si>
  <si>
    <t>Estudos Contemporâneos das Artes</t>
  </si>
  <si>
    <t>Estudos de Linguagem</t>
  </si>
  <si>
    <t>Estudos de Literatura</t>
  </si>
  <si>
    <t>Estudos Estratégicos da Defesa e da Segurança</t>
  </si>
  <si>
    <t>Geociências - Geoquímica</t>
  </si>
  <si>
    <t>Geografia (Campos)</t>
  </si>
  <si>
    <t>Instrumentação e Óptica Aplicada</t>
  </si>
  <si>
    <t>Medicina - Neurologia</t>
  </si>
  <si>
    <t>Medicina Veterinária (Clínica e Reprodução Animal)</t>
  </si>
  <si>
    <t>Medicina Veterinária (HVPTOA)</t>
  </si>
  <si>
    <t>Microbiologia e Parasitologia Aplicadas</t>
  </si>
  <si>
    <t>Mídia e Cotidiano</t>
  </si>
  <si>
    <t>Modelagem Computacional em Ciência e Tecnologia</t>
  </si>
  <si>
    <t>Neurociências (Neuroimunologia)</t>
  </si>
  <si>
    <t>Odontologia (Nova Friburgo)</t>
  </si>
  <si>
    <t>Política Social</t>
  </si>
  <si>
    <t>Saúde Coletiva</t>
  </si>
  <si>
    <t>Serviço Social e Desenvolvimento Regional</t>
  </si>
  <si>
    <t>Sistemas de Gestão Sustentáveis</t>
  </si>
  <si>
    <t>Sociologia e Direito</t>
  </si>
  <si>
    <t>Tecnologia Ambiental</t>
  </si>
  <si>
    <t>Média e Totais</t>
  </si>
  <si>
    <t>Alunos de Graduação em Tempo Integral</t>
  </si>
  <si>
    <t>Alunos Equivalentes de Graduação</t>
  </si>
  <si>
    <t>Curso</t>
  </si>
  <si>
    <t>Area</t>
  </si>
  <si>
    <t>PG</t>
  </si>
  <si>
    <t>CS1</t>
  </si>
  <si>
    <t>CS2</t>
  </si>
  <si>
    <t>Engenharias</t>
  </si>
  <si>
    <t>ENG</t>
  </si>
  <si>
    <t>CS3</t>
  </si>
  <si>
    <t>Cência Ambiental</t>
  </si>
  <si>
    <t>CET</t>
  </si>
  <si>
    <t>CB</t>
  </si>
  <si>
    <t>TEC</t>
  </si>
  <si>
    <t>CS4</t>
  </si>
  <si>
    <t>CE1</t>
  </si>
  <si>
    <t>CE2</t>
  </si>
  <si>
    <t>Arquitetura</t>
  </si>
  <si>
    <t>CSC</t>
  </si>
  <si>
    <t>A</t>
  </si>
  <si>
    <t>CSB</t>
  </si>
  <si>
    <t>CH1</t>
  </si>
  <si>
    <t>CSA</t>
  </si>
  <si>
    <t>LL</t>
  </si>
  <si>
    <t>CH</t>
  </si>
  <si>
    <t>Educação no Campo</t>
  </si>
  <si>
    <t>C (Conc.)</t>
  </si>
  <si>
    <t>I (Ingr.)</t>
  </si>
  <si>
    <t>R (Ret.)</t>
  </si>
  <si>
    <t>D (Dur.)</t>
  </si>
  <si>
    <t>Alunos em Tempo Integral</t>
  </si>
  <si>
    <t>Alunos Equivalentes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</si>
</sst>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3" formatCode="_-* #,##0.00_-;\-* #,##0.00_-;_-* &quot;-&quot;??_-;_-@_-"/>
    <numFmt numFmtId="164" formatCode="0.0000"/>
    <numFmt numFmtId="167" formatCode="#,##0.0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2"/>
      <color rgb="FF002060"/>
      <name val="Lato"/>
    </font>
    <font>
      <sz val="12"/>
      <color theme="1"/>
      <name val="Lato Regular"/>
    </font>
    <font>
      <sz val="12"/>
      <color rgb="FF002060"/>
      <name val="Lato Regular"/>
    </font>
    <font>
      <sz val="16"/>
      <color theme="1"/>
      <name val="Calibri Light"/>
      <family val="2"/>
    </font>
    <font>
      <sz val="16"/>
      <color rgb="FF002060"/>
      <name val="Lato"/>
      <family val="2"/>
    </font>
    <font>
      <sz val="16"/>
      <color theme="0"/>
      <name val="Lato"/>
      <family val="2"/>
    </font>
    <font>
      <b/>
      <sz val="16"/>
      <color rgb="FF002060"/>
      <name val="Lato"/>
      <family val="2"/>
    </font>
    <font>
      <sz val="12"/>
      <color rgb="FF002060"/>
      <name val="Lato"/>
      <family val="2"/>
    </font>
    <font>
      <sz val="12"/>
      <color theme="0"/>
      <name val="Lato"/>
      <family val="2"/>
    </font>
    <font>
      <b/>
      <sz val="12"/>
      <color rgb="FF002060"/>
      <name val="Lato"/>
      <family val="2"/>
    </font>
    <font>
      <b/>
      <sz val="12"/>
      <color rgb="FFFFFF00"/>
      <name val="Lato"/>
      <family val="2"/>
    </font>
    <font>
      <sz val="12"/>
      <color rgb="FFFFFF00"/>
      <name val="Lato"/>
      <family val="2"/>
    </font>
    <font>
      <b/>
      <sz val="12"/>
      <color theme="0"/>
      <name val="Lato"/>
      <family val="2"/>
    </font>
    <font>
      <b/>
      <sz val="16"/>
      <color theme="0"/>
      <name val="Lato"/>
      <family val="2"/>
    </font>
    <font>
      <sz val="16"/>
      <color theme="1"/>
      <name val="Lato"/>
      <family val="2"/>
    </font>
    <font>
      <b/>
      <sz val="16"/>
      <color theme="1"/>
      <name val="Calibri Light"/>
      <family val="2"/>
    </font>
    <font>
      <b/>
      <sz val="12"/>
      <color theme="1"/>
      <name val="Lato Regular"/>
    </font>
    <font>
      <sz val="11"/>
      <color rgb="FF002060"/>
      <name val="Lato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2A68AF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ck">
        <color rgb="FF002060"/>
      </right>
      <top style="medium">
        <color rgb="FF002060"/>
      </top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 style="medium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medium">
        <color rgb="FF002060"/>
      </top>
      <bottom style="thick">
        <color rgb="FF002060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ck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theme="0"/>
      </right>
      <top style="medium">
        <color rgb="FF002060"/>
      </top>
      <bottom style="thin">
        <color rgb="FF00206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thin">
        <color rgb="FF002060"/>
      </bottom>
      <diagonal/>
    </border>
    <border>
      <left style="medium">
        <color theme="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theme="0"/>
      </right>
      <top style="thin">
        <color rgb="FF002060"/>
      </top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thin">
        <color rgb="FF002060"/>
      </top>
      <bottom style="medium">
        <color rgb="FF002060"/>
      </bottom>
      <diagonal/>
    </border>
    <border>
      <left style="medium">
        <color theme="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</borders>
  <cellStyleXfs count="12">
    <xf numFmtId="0" fontId="0" fillId="0" borderId="0"/>
    <xf numFmtId="0" fontId="3" fillId="0" borderId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2" fillId="0" borderId="0"/>
    <xf numFmtId="0" fontId="5" fillId="0" borderId="0"/>
    <xf numFmtId="43" fontId="5" fillId="0" borderId="0" applyFill="0" applyBorder="0" applyAlignment="0" applyProtection="0"/>
    <xf numFmtId="0" fontId="3" fillId="0" borderId="0"/>
    <xf numFmtId="0" fontId="6" fillId="0" borderId="0"/>
    <xf numFmtId="0" fontId="1" fillId="0" borderId="0"/>
  </cellStyleXfs>
  <cellXfs count="121">
    <xf numFmtId="0" fontId="0" fillId="0" borderId="0" xfId="0"/>
    <xf numFmtId="3" fontId="7" fillId="3" borderId="16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/>
    </xf>
    <xf numFmtId="3" fontId="7" fillId="10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/>
    </xf>
    <xf numFmtId="4" fontId="7" fillId="10" borderId="19" xfId="0" applyNumberFormat="1" applyFont="1" applyFill="1" applyBorder="1" applyAlignment="1">
      <alignment horizontal="center" vertical="center"/>
    </xf>
    <xf numFmtId="4" fontId="7" fillId="10" borderId="20" xfId="0" applyNumberFormat="1" applyFont="1" applyFill="1" applyBorder="1" applyAlignment="1">
      <alignment horizontal="center" vertical="center"/>
    </xf>
    <xf numFmtId="0" fontId="8" fillId="0" borderId="0" xfId="0" applyFont="1"/>
    <xf numFmtId="3" fontId="9" fillId="3" borderId="3" xfId="0" applyNumberFormat="1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0" fontId="10" fillId="0" borderId="0" xfId="0" applyFont="1"/>
    <xf numFmtId="3" fontId="9" fillId="3" borderId="22" xfId="0" applyNumberFormat="1" applyFont="1" applyFill="1" applyBorder="1" applyAlignment="1">
      <alignment horizontal="center" vertical="center"/>
    </xf>
    <xf numFmtId="3" fontId="7" fillId="10" borderId="23" xfId="0" applyNumberFormat="1" applyFont="1" applyFill="1" applyBorder="1" applyAlignment="1">
      <alignment horizontal="center" vertical="center"/>
    </xf>
    <xf numFmtId="3" fontId="7" fillId="10" borderId="19" xfId="0" applyNumberFormat="1" applyFont="1" applyFill="1" applyBorder="1" applyAlignment="1">
      <alignment horizontal="center" vertical="center"/>
    </xf>
    <xf numFmtId="3" fontId="7" fillId="10" borderId="2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17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1" borderId="16" xfId="0" applyFont="1" applyFill="1" applyBorder="1" applyAlignment="1">
      <alignment horizontal="left" vertical="center"/>
    </xf>
    <xf numFmtId="0" fontId="14" fillId="10" borderId="16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7" fillId="10" borderId="18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21" fillId="0" borderId="0" xfId="0" applyFont="1"/>
    <xf numFmtId="3" fontId="14" fillId="3" borderId="16" xfId="0" applyNumberFormat="1" applyFont="1" applyFill="1" applyBorder="1" applyAlignment="1">
      <alignment horizontal="center" vertical="center" wrapText="1"/>
    </xf>
    <xf numFmtId="3" fontId="14" fillId="10" borderId="19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0" fillId="9" borderId="12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3" fontId="14" fillId="3" borderId="17" xfId="0" applyNumberFormat="1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vertical="center"/>
    </xf>
    <xf numFmtId="0" fontId="14" fillId="12" borderId="16" xfId="0" applyFont="1" applyFill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/>
    </xf>
    <xf numFmtId="3" fontId="14" fillId="12" borderId="17" xfId="0" applyNumberFormat="1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2" fontId="19" fillId="9" borderId="19" xfId="0" applyNumberFormat="1" applyFont="1" applyFill="1" applyBorder="1" applyAlignment="1">
      <alignment horizontal="center" vertical="center"/>
    </xf>
    <xf numFmtId="3" fontId="19" fillId="9" borderId="19" xfId="0" applyNumberFormat="1" applyFont="1" applyFill="1" applyBorder="1" applyAlignment="1">
      <alignment horizontal="center" vertical="center"/>
    </xf>
    <xf numFmtId="3" fontId="19" fillId="9" borderId="20" xfId="0" applyNumberFormat="1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 vertical="center"/>
    </xf>
    <xf numFmtId="0" fontId="13" fillId="0" borderId="0" xfId="11" applyFont="1" applyAlignment="1">
      <alignment vertical="center"/>
    </xf>
    <xf numFmtId="0" fontId="20" fillId="9" borderId="30" xfId="11" applyFont="1" applyFill="1" applyBorder="1" applyAlignment="1">
      <alignment vertical="center"/>
    </xf>
    <xf numFmtId="0" fontId="20" fillId="9" borderId="31" xfId="11" applyFont="1" applyFill="1" applyBorder="1" applyAlignment="1">
      <alignment horizontal="center" vertical="center"/>
    </xf>
    <xf numFmtId="0" fontId="20" fillId="9" borderId="32" xfId="11" applyFont="1" applyFill="1" applyBorder="1" applyAlignment="1">
      <alignment horizontal="center" vertical="center"/>
    </xf>
    <xf numFmtId="0" fontId="20" fillId="9" borderId="33" xfId="11" applyFont="1" applyFill="1" applyBorder="1" applyAlignment="1">
      <alignment horizontal="center" vertical="center"/>
    </xf>
    <xf numFmtId="0" fontId="20" fillId="9" borderId="34" xfId="11" applyFont="1" applyFill="1" applyBorder="1" applyAlignment="1">
      <alignment horizontal="center" vertical="center"/>
    </xf>
    <xf numFmtId="4" fontId="20" fillId="9" borderId="34" xfId="11" applyNumberFormat="1" applyFont="1" applyFill="1" applyBorder="1" applyAlignment="1">
      <alignment vertical="center"/>
    </xf>
    <xf numFmtId="4" fontId="20" fillId="9" borderId="35" xfId="11" applyNumberFormat="1" applyFont="1" applyFill="1" applyBorder="1" applyAlignment="1">
      <alignment vertical="center"/>
    </xf>
    <xf numFmtId="0" fontId="14" fillId="3" borderId="5" xfId="11" applyFont="1" applyFill="1" applyBorder="1" applyAlignment="1">
      <alignment vertical="center"/>
    </xf>
    <xf numFmtId="0" fontId="14" fillId="3" borderId="6" xfId="11" applyFont="1" applyFill="1" applyBorder="1" applyAlignment="1">
      <alignment horizontal="center" vertical="center"/>
    </xf>
    <xf numFmtId="164" fontId="14" fillId="3" borderId="6" xfId="11" applyNumberFormat="1" applyFont="1" applyFill="1" applyBorder="1" applyAlignment="1">
      <alignment horizontal="center" vertical="center"/>
    </xf>
    <xf numFmtId="3" fontId="14" fillId="3" borderId="6" xfId="11" applyNumberFormat="1" applyFont="1" applyFill="1" applyBorder="1" applyAlignment="1">
      <alignment vertical="center"/>
    </xf>
    <xf numFmtId="167" fontId="14" fillId="3" borderId="6" xfId="11" applyNumberFormat="1" applyFont="1" applyFill="1" applyBorder="1" applyAlignment="1">
      <alignment vertical="center"/>
    </xf>
    <xf numFmtId="167" fontId="14" fillId="3" borderId="7" xfId="11" applyNumberFormat="1" applyFont="1" applyFill="1" applyBorder="1" applyAlignment="1">
      <alignment vertical="center"/>
    </xf>
    <xf numFmtId="0" fontId="14" fillId="10" borderId="5" xfId="11" applyFont="1" applyFill="1" applyBorder="1" applyAlignment="1">
      <alignment vertical="center"/>
    </xf>
    <xf numFmtId="0" fontId="14" fillId="10" borderId="6" xfId="11" applyFont="1" applyFill="1" applyBorder="1" applyAlignment="1">
      <alignment horizontal="center" vertical="center"/>
    </xf>
    <xf numFmtId="164" fontId="14" fillId="10" borderId="6" xfId="11" applyNumberFormat="1" applyFont="1" applyFill="1" applyBorder="1" applyAlignment="1">
      <alignment horizontal="center" vertical="center"/>
    </xf>
    <xf numFmtId="3" fontId="14" fillId="10" borderId="6" xfId="11" applyNumberFormat="1" applyFont="1" applyFill="1" applyBorder="1" applyAlignment="1">
      <alignment vertical="center"/>
    </xf>
    <xf numFmtId="167" fontId="14" fillId="10" borderId="6" xfId="11" applyNumberFormat="1" applyFont="1" applyFill="1" applyBorder="1" applyAlignment="1">
      <alignment vertical="center"/>
    </xf>
    <xf numFmtId="167" fontId="14" fillId="10" borderId="7" xfId="11" applyNumberFormat="1" applyFont="1" applyFill="1" applyBorder="1" applyAlignment="1">
      <alignment vertical="center"/>
    </xf>
    <xf numFmtId="0" fontId="24" fillId="0" borderId="0" xfId="11" applyFont="1" applyAlignment="1">
      <alignment horizontal="center" vertical="center"/>
    </xf>
    <xf numFmtId="3" fontId="20" fillId="9" borderId="34" xfId="11" applyNumberFormat="1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/>
    </xf>
    <xf numFmtId="3" fontId="7" fillId="10" borderId="29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10" borderId="18" xfId="0" applyNumberFormat="1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</cellXfs>
  <cellStyles count="12">
    <cellStyle name="Accent1 2" xfId="3"/>
    <cellStyle name="Accent2 2" xfId="4"/>
    <cellStyle name="Accent3 2" xfId="5"/>
    <cellStyle name="Accent6 2" xfId="2"/>
    <cellStyle name="Comma 2" xfId="8"/>
    <cellStyle name="Normal" xfId="0" builtinId="0"/>
    <cellStyle name="Normal 2" xfId="7"/>
    <cellStyle name="Normal 2 2" xfId="9"/>
    <cellStyle name="Normal 2 3" xfId="1"/>
    <cellStyle name="Normal 3" xfId="10"/>
    <cellStyle name="Normal 4" xfId="6"/>
    <cellStyle name="Normal 5" xfId="11"/>
  </cellStyles>
  <dxfs count="0"/>
  <tableStyles count="0" defaultTableStyle="TableStyleMedium9" defaultPivotStyle="PivotStyleMedium7"/>
  <colors>
    <mruColors>
      <color rgb="FF2A6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179070</xdr:colOff>
      <xdr:row>2</xdr:row>
      <xdr:rowOff>129540</xdr:rowOff>
    </xdr:from>
    <xdr:ext cx="716280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ixaDeTexto 1"/>
            <xdr:cNvSpPr txBox="1"/>
          </xdr:nvSpPr>
          <xdr:spPr>
            <a:xfrm>
              <a:off x="601980" y="1032510"/>
              <a:ext cx="71628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𝑇𝐼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2" name="CaixaDeTexto 1"/>
            <xdr:cNvSpPr txBox="1"/>
          </xdr:nvSpPr>
          <xdr:spPr>
            <a:xfrm>
              <a:off x="601980" y="1032510"/>
              <a:ext cx="71628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𝐴_𝑔 𝑇𝐼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76200</xdr:colOff>
      <xdr:row>3</xdr:row>
      <xdr:rowOff>118110</xdr:rowOff>
    </xdr:from>
    <xdr:ext cx="910590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ixaDeTexto 2"/>
            <xdr:cNvSpPr txBox="1"/>
          </xdr:nvSpPr>
          <xdr:spPr>
            <a:xfrm>
              <a:off x="499110" y="1653540"/>
              <a:ext cx="91059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𝐸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3" name="CaixaDeTexto 2"/>
            <xdr:cNvSpPr txBox="1"/>
          </xdr:nvSpPr>
          <xdr:spPr>
            <a:xfrm>
              <a:off x="499110" y="1653540"/>
              <a:ext cx="91059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𝐴_𝑔 𝐸</a:t>
              </a:r>
              <a:endParaRPr lang="pt-BR" sz="24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167106</xdr:colOff>
      <xdr:row>6</xdr:row>
      <xdr:rowOff>106947</xdr:rowOff>
    </xdr:from>
    <xdr:ext cx="716280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ixaDeTexto 1"/>
            <xdr:cNvSpPr txBox="1"/>
          </xdr:nvSpPr>
          <xdr:spPr>
            <a:xfrm>
              <a:off x="9304422" y="2259263"/>
              <a:ext cx="71628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𝑇𝐼</m:t>
                    </m:r>
                  </m:oMath>
                </m:oMathPara>
              </a14:m>
              <a:endParaRPr lang="pt-BR" sz="2400">
                <a:solidFill>
                  <a:schemeClr val="bg1"/>
                </a:solidFill>
              </a:endParaRPr>
            </a:p>
          </xdr:txBody>
        </xdr:sp>
      </mc:Choice>
      <mc:Fallback>
        <xdr:sp macro="" textlink="">
          <xdr:nvSpPr>
            <xdr:cNvPr id="2" name="CaixaDeTexto 1"/>
            <xdr:cNvSpPr txBox="1"/>
          </xdr:nvSpPr>
          <xdr:spPr>
            <a:xfrm>
              <a:off x="9304422" y="2259263"/>
              <a:ext cx="71628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𝐴_𝑔 𝑇𝐼</a:t>
              </a:r>
              <a:endParaRPr lang="pt-BR" sz="2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147053</xdr:colOff>
      <xdr:row>6</xdr:row>
      <xdr:rowOff>133685</xdr:rowOff>
    </xdr:from>
    <xdr:ext cx="716280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ixaDeTexto 2"/>
            <xdr:cNvSpPr txBox="1"/>
          </xdr:nvSpPr>
          <xdr:spPr>
            <a:xfrm>
              <a:off x="10313737" y="2286001"/>
              <a:ext cx="71628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𝐸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3" name="CaixaDeTexto 2"/>
            <xdr:cNvSpPr txBox="1"/>
          </xdr:nvSpPr>
          <xdr:spPr>
            <a:xfrm>
              <a:off x="10313737" y="2286001"/>
              <a:ext cx="71628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𝐴_𝑔 𝐸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1503146</xdr:colOff>
      <xdr:row>0</xdr:row>
      <xdr:rowOff>58354</xdr:rowOff>
    </xdr:from>
    <xdr:ext cx="4333774" cy="81794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ixaDeTexto 3"/>
            <xdr:cNvSpPr txBox="1"/>
          </xdr:nvSpPr>
          <xdr:spPr>
            <a:xfrm>
              <a:off x="2143226" y="58354"/>
              <a:ext cx="4333774" cy="817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latin typeface="Cambria Math" panose="02040503050406030204" pitchFamily="18" charset="0"/>
                      </a:rPr>
                      <m:t>𝑇𝐼</m:t>
                    </m:r>
                    <m:r>
                      <a:rPr lang="pt-BR" sz="24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2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𝐶</m:t>
                        </m:r>
                        <m:d>
                          <m:dPr>
                            <m:ctrlPr>
                              <a:rPr lang="pt-BR" sz="2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24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BR" sz="24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</m:d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pt-BR" sz="2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24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pt-BR" sz="2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BR" sz="24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num>
                          <m:den>
                            <m:r>
                              <a:rPr lang="pt-BR" sz="2400" b="0" i="1">
                                <a:latin typeface="Cambria Math" panose="02040503050406030204" pitchFamily="18" charset="0"/>
                              </a:rPr>
                              <m:t>4</m:t>
                            </m:r>
                          </m:den>
                        </m:f>
                      </m:e>
                    </m:d>
                    <m:r>
                      <a:rPr lang="pt-BR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pt-BR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4" name="CaixaDeTexto 3"/>
            <xdr:cNvSpPr txBox="1"/>
          </xdr:nvSpPr>
          <xdr:spPr>
            <a:xfrm>
              <a:off x="2143226" y="58354"/>
              <a:ext cx="4333774" cy="817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pt-BR" sz="2400" b="0" i="0">
                  <a:latin typeface="Cambria Math" panose="02040503050406030204" pitchFamily="18" charset="0"/>
                </a:rPr>
                <a:t>𝐴_𝑔 𝑇𝐼=[𝐶(1+𝑅)+(𝐼−𝐶)/4]</a:t>
              </a:r>
              <a:r>
                <a:rPr lang="pt-BR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×𝐷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6</xdr:col>
      <xdr:colOff>543026</xdr:colOff>
      <xdr:row>1</xdr:row>
      <xdr:rowOff>92645</xdr:rowOff>
    </xdr:from>
    <xdr:ext cx="2543074" cy="41027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ixaDeTexto 4"/>
            <xdr:cNvSpPr txBox="1"/>
          </xdr:nvSpPr>
          <xdr:spPr>
            <a:xfrm>
              <a:off x="7660106" y="260285"/>
              <a:ext cx="2543074" cy="4102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pt-BR" sz="2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latin typeface="Cambria Math" panose="02040503050406030204" pitchFamily="18" charset="0"/>
                      </a:rPr>
                      <m:t>𝑇𝐼</m:t>
                    </m:r>
                    <m:r>
                      <a:rPr lang="pt-BR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pt-BR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𝑃𝐺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5" name="CaixaDeTexto 4"/>
            <xdr:cNvSpPr txBox="1"/>
          </xdr:nvSpPr>
          <xdr:spPr>
            <a:xfrm>
              <a:off x="7660106" y="260285"/>
              <a:ext cx="2543074" cy="4102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pt-BR" sz="2400" b="0" i="0">
                  <a:latin typeface="Cambria Math" panose="02040503050406030204" pitchFamily="18" charset="0"/>
                </a:rPr>
                <a:t>𝐴_𝑔 𝐸=𝐴_𝑔 𝑇𝐼</a:t>
              </a:r>
              <a:r>
                <a:rPr lang="pt-BR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×𝑃𝐺</a:t>
              </a:r>
              <a:endParaRPr lang="pt-BR" sz="24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2</xdr:row>
      <xdr:rowOff>80010</xdr:rowOff>
    </xdr:from>
    <xdr:ext cx="545306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ixaDeTexto 2"/>
            <xdr:cNvSpPr txBox="1"/>
          </xdr:nvSpPr>
          <xdr:spPr>
            <a:xfrm>
              <a:off x="1066800" y="979170"/>
              <a:ext cx="5453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𝑝𝑔</m:t>
                        </m:r>
                      </m:sub>
                    </m:sSub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3" name="CaixaDeTexto 2"/>
            <xdr:cNvSpPr txBox="1"/>
          </xdr:nvSpPr>
          <xdr:spPr>
            <a:xfrm>
              <a:off x="1066800" y="979170"/>
              <a:ext cx="5453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𝐴_𝑝𝑔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76200</xdr:colOff>
      <xdr:row>3</xdr:row>
      <xdr:rowOff>118110</xdr:rowOff>
    </xdr:from>
    <xdr:ext cx="910590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ixaDeTexto 3"/>
            <xdr:cNvSpPr txBox="1"/>
          </xdr:nvSpPr>
          <xdr:spPr>
            <a:xfrm>
              <a:off x="914400" y="1649730"/>
              <a:ext cx="91059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𝑝𝑔</m:t>
                        </m:r>
                      </m:sub>
                    </m:sSub>
                    <m:r>
                      <a:rPr lang="pt-BR" sz="2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𝑇𝐼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4" name="CaixaDeTexto 3"/>
            <xdr:cNvSpPr txBox="1"/>
          </xdr:nvSpPr>
          <xdr:spPr>
            <a:xfrm>
              <a:off x="914400" y="1649730"/>
              <a:ext cx="91059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𝐴_𝑝𝑔 𝑇𝐼</a:t>
              </a:r>
              <a:endParaRPr lang="pt-BR" sz="24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273844</xdr:colOff>
      <xdr:row>2</xdr:row>
      <xdr:rowOff>86676</xdr:rowOff>
    </xdr:from>
    <xdr:ext cx="545306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aixaDeTexto 5"/>
            <xdr:cNvSpPr txBox="1"/>
          </xdr:nvSpPr>
          <xdr:spPr>
            <a:xfrm>
              <a:off x="696754" y="985836"/>
              <a:ext cx="5453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6" name="CaixaDeTexto 5"/>
            <xdr:cNvSpPr txBox="1"/>
          </xdr:nvSpPr>
          <xdr:spPr>
            <a:xfrm>
              <a:off x="696754" y="985836"/>
              <a:ext cx="5453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𝐴_𝑟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120492</xdr:colOff>
      <xdr:row>3</xdr:row>
      <xdr:rowOff>141922</xdr:rowOff>
    </xdr:from>
    <xdr:ext cx="850106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ixaDeTexto 6"/>
            <xdr:cNvSpPr txBox="1"/>
          </xdr:nvSpPr>
          <xdr:spPr>
            <a:xfrm>
              <a:off x="543402" y="1673542"/>
              <a:ext cx="8501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r>
                      <a:rPr lang="pt-BR" sz="2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𝑇𝐼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7" name="CaixaDeTexto 6"/>
            <xdr:cNvSpPr txBox="1"/>
          </xdr:nvSpPr>
          <xdr:spPr>
            <a:xfrm>
              <a:off x="543402" y="1673542"/>
              <a:ext cx="8501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𝐴_𝑟 𝑇𝐼</a:t>
              </a:r>
              <a:endParaRPr lang="pt-BR" sz="24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179070</xdr:colOff>
      <xdr:row>2</xdr:row>
      <xdr:rowOff>129540</xdr:rowOff>
    </xdr:from>
    <xdr:ext cx="716280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ixaDeTexto 1"/>
            <xdr:cNvSpPr txBox="1"/>
          </xdr:nvSpPr>
          <xdr:spPr>
            <a:xfrm>
              <a:off x="601980" y="1032510"/>
              <a:ext cx="71628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𝑇𝐼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2" name="CaixaDeTexto 1"/>
            <xdr:cNvSpPr txBox="1"/>
          </xdr:nvSpPr>
          <xdr:spPr>
            <a:xfrm>
              <a:off x="601980" y="1032510"/>
              <a:ext cx="71628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𝐴_𝑔 𝑇𝐼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76200</xdr:colOff>
      <xdr:row>3</xdr:row>
      <xdr:rowOff>118110</xdr:rowOff>
    </xdr:from>
    <xdr:ext cx="910590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ixaDeTexto 2"/>
            <xdr:cNvSpPr txBox="1"/>
          </xdr:nvSpPr>
          <xdr:spPr>
            <a:xfrm>
              <a:off x="499110" y="1653540"/>
              <a:ext cx="91059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𝐸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3" name="CaixaDeTexto 2"/>
            <xdr:cNvSpPr txBox="1"/>
          </xdr:nvSpPr>
          <xdr:spPr>
            <a:xfrm>
              <a:off x="499110" y="1653540"/>
              <a:ext cx="91059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𝐴_𝑔 𝐸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228600</xdr:colOff>
      <xdr:row>4</xdr:row>
      <xdr:rowOff>80010</xdr:rowOff>
    </xdr:from>
    <xdr:ext cx="545306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ixaDeTexto 3"/>
            <xdr:cNvSpPr txBox="1"/>
          </xdr:nvSpPr>
          <xdr:spPr>
            <a:xfrm>
              <a:off x="651510" y="982980"/>
              <a:ext cx="5453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𝑝𝑔</m:t>
                        </m:r>
                      </m:sub>
                    </m:sSub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4" name="CaixaDeTexto 3"/>
            <xdr:cNvSpPr txBox="1"/>
          </xdr:nvSpPr>
          <xdr:spPr>
            <a:xfrm>
              <a:off x="651510" y="982980"/>
              <a:ext cx="5453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𝐴_𝑝𝑔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76200</xdr:colOff>
      <xdr:row>5</xdr:row>
      <xdr:rowOff>118110</xdr:rowOff>
    </xdr:from>
    <xdr:ext cx="910590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ixaDeTexto 4"/>
            <xdr:cNvSpPr txBox="1"/>
          </xdr:nvSpPr>
          <xdr:spPr>
            <a:xfrm>
              <a:off x="499110" y="1653540"/>
              <a:ext cx="91059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𝑝𝑔</m:t>
                        </m:r>
                      </m:sub>
                    </m:sSub>
                    <m:r>
                      <a:rPr lang="pt-BR" sz="2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𝑇𝐼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5" name="CaixaDeTexto 4"/>
            <xdr:cNvSpPr txBox="1"/>
          </xdr:nvSpPr>
          <xdr:spPr>
            <a:xfrm>
              <a:off x="499110" y="1653540"/>
              <a:ext cx="91059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𝐴_𝑝𝑔 𝑇𝐼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273844</xdr:colOff>
      <xdr:row>6</xdr:row>
      <xdr:rowOff>86676</xdr:rowOff>
    </xdr:from>
    <xdr:ext cx="545306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aixaDeTexto 5"/>
            <xdr:cNvSpPr txBox="1"/>
          </xdr:nvSpPr>
          <xdr:spPr>
            <a:xfrm>
              <a:off x="696754" y="985836"/>
              <a:ext cx="5453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6" name="CaixaDeTexto 5"/>
            <xdr:cNvSpPr txBox="1"/>
          </xdr:nvSpPr>
          <xdr:spPr>
            <a:xfrm>
              <a:off x="696754" y="985836"/>
              <a:ext cx="5453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𝐴_𝑟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120492</xdr:colOff>
      <xdr:row>7</xdr:row>
      <xdr:rowOff>141922</xdr:rowOff>
    </xdr:from>
    <xdr:ext cx="850106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ixaDeTexto 6"/>
            <xdr:cNvSpPr txBox="1"/>
          </xdr:nvSpPr>
          <xdr:spPr>
            <a:xfrm>
              <a:off x="543402" y="1673542"/>
              <a:ext cx="8501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r>
                      <a:rPr lang="pt-BR" sz="2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𝑇𝐼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7" name="CaixaDeTexto 6"/>
            <xdr:cNvSpPr txBox="1"/>
          </xdr:nvSpPr>
          <xdr:spPr>
            <a:xfrm>
              <a:off x="543402" y="1673542"/>
              <a:ext cx="850106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𝐴_𝑟 𝑇𝐼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179070</xdr:colOff>
      <xdr:row>10</xdr:row>
      <xdr:rowOff>129540</xdr:rowOff>
    </xdr:from>
    <xdr:ext cx="716280" cy="5334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aixaDeTexto 10"/>
            <xdr:cNvSpPr txBox="1"/>
          </xdr:nvSpPr>
          <xdr:spPr>
            <a:xfrm>
              <a:off x="601980" y="1032510"/>
              <a:ext cx="71628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2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𝐴𝑇𝐼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11" name="CaixaDeTexto 10"/>
            <xdr:cNvSpPr txBox="1"/>
          </xdr:nvSpPr>
          <xdr:spPr>
            <a:xfrm>
              <a:off x="601980" y="1032510"/>
              <a:ext cx="716280" cy="5334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𝐴𝑇𝐼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1</xdr:col>
      <xdr:colOff>76200</xdr:colOff>
      <xdr:row>11</xdr:row>
      <xdr:rowOff>118110</xdr:rowOff>
    </xdr:from>
    <xdr:ext cx="910590" cy="5943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aixaDeTexto 11"/>
            <xdr:cNvSpPr txBox="1"/>
          </xdr:nvSpPr>
          <xdr:spPr>
            <a:xfrm>
              <a:off x="499110" y="5448300"/>
              <a:ext cx="910590" cy="594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𝐴𝐸</m:t>
                        </m:r>
                      </m:e>
                      <m:sub>
                        <m:r>
                          <a:rPr lang="pt-BR" sz="2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𝑞</m:t>
                        </m:r>
                      </m:sub>
                    </m:sSub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12" name="CaixaDeTexto 11"/>
            <xdr:cNvSpPr txBox="1"/>
          </xdr:nvSpPr>
          <xdr:spPr>
            <a:xfrm>
              <a:off x="499110" y="5448300"/>
              <a:ext cx="910590" cy="594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2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〖𝐴𝐸〗_𝑞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2</xdr:col>
      <xdr:colOff>453390</xdr:colOff>
      <xdr:row>8</xdr:row>
      <xdr:rowOff>99060</xdr:rowOff>
    </xdr:from>
    <xdr:ext cx="4333774" cy="5676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aixaDeTexto 12"/>
            <xdr:cNvSpPr txBox="1"/>
          </xdr:nvSpPr>
          <xdr:spPr>
            <a:xfrm>
              <a:off x="1908810" y="4796790"/>
              <a:ext cx="4333774" cy="5676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2400" b="0" i="1">
                        <a:latin typeface="Cambria Math" panose="02040503050406030204" pitchFamily="18" charset="0"/>
                      </a:rPr>
                      <m:t>𝐴𝑇𝐼</m:t>
                    </m:r>
                    <m:r>
                      <a:rPr lang="pt-BR" sz="2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latin typeface="Cambria Math" panose="02040503050406030204" pitchFamily="18" charset="0"/>
                      </a:rPr>
                      <m:t>𝑇𝐼</m:t>
                    </m:r>
                    <m:r>
                      <a:rPr lang="pt-BR" sz="24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pt-BR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𝑝𝑔</m:t>
                        </m:r>
                      </m:sub>
                    </m:sSub>
                    <m:r>
                      <a:rPr lang="pt-BR" sz="2400" b="0" i="1">
                        <a:latin typeface="Cambria Math" panose="02040503050406030204" pitchFamily="18" charset="0"/>
                      </a:rPr>
                      <m:t>𝑇𝐼</m:t>
                    </m:r>
                    <m:r>
                      <a:rPr lang="pt-BR" sz="24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pt-BR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r>
                      <a:rPr lang="pt-BR" sz="2400" b="0" i="1">
                        <a:latin typeface="Cambria Math" panose="02040503050406030204" pitchFamily="18" charset="0"/>
                      </a:rPr>
                      <m:t>𝑇𝐼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13" name="CaixaDeTexto 12"/>
            <xdr:cNvSpPr txBox="1"/>
          </xdr:nvSpPr>
          <xdr:spPr>
            <a:xfrm>
              <a:off x="1908810" y="4796790"/>
              <a:ext cx="4333774" cy="5676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pt-BR" sz="2400" b="0" i="0">
                  <a:latin typeface="Cambria Math" panose="02040503050406030204" pitchFamily="18" charset="0"/>
                </a:rPr>
                <a:t>𝐴𝑇𝐼=𝐴_𝑔 𝑇𝐼+𝐴_𝑝𝑔 𝑇𝐼+𝐴_𝑟 𝑇𝐼</a:t>
              </a:r>
              <a:endParaRPr lang="pt-BR" sz="2400"/>
            </a:p>
          </xdr:txBody>
        </xdr:sp>
      </mc:Fallback>
    </mc:AlternateContent>
    <xdr:clientData/>
  </xdr:oneCellAnchor>
  <xdr:oneCellAnchor>
    <xdr:from>
      <xdr:col>2</xdr:col>
      <xdr:colOff>419100</xdr:colOff>
      <xdr:row>8</xdr:row>
      <xdr:rowOff>826770</xdr:rowOff>
    </xdr:from>
    <xdr:ext cx="4333774" cy="5676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CaixaDeTexto 13"/>
            <xdr:cNvSpPr txBox="1"/>
          </xdr:nvSpPr>
          <xdr:spPr>
            <a:xfrm>
              <a:off x="1874520" y="5524500"/>
              <a:ext cx="4333774" cy="5676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𝐴𝐸</m:t>
                        </m:r>
                      </m:e>
                      <m:sub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𝑞</m:t>
                        </m:r>
                      </m:sub>
                    </m:sSub>
                    <m:r>
                      <a:rPr lang="pt-BR" sz="2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pt-BR" sz="24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pt-BR" sz="24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pt-BR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𝑝𝑔</m:t>
                        </m:r>
                      </m:sub>
                    </m:sSub>
                    <m:r>
                      <a:rPr lang="pt-BR" sz="2400" b="0" i="1">
                        <a:latin typeface="Cambria Math" panose="02040503050406030204" pitchFamily="18" charset="0"/>
                      </a:rPr>
                      <m:t>𝑇𝐼</m:t>
                    </m:r>
                    <m:r>
                      <a:rPr lang="pt-BR" sz="24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pt-BR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pt-BR" sz="24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r>
                      <a:rPr lang="pt-BR" sz="2400" b="0" i="1">
                        <a:latin typeface="Cambria Math" panose="02040503050406030204" pitchFamily="18" charset="0"/>
                      </a:rPr>
                      <m:t>𝑇𝐼</m:t>
                    </m:r>
                  </m:oMath>
                </m:oMathPara>
              </a14:m>
              <a:endParaRPr lang="pt-BR" sz="2400"/>
            </a:p>
          </xdr:txBody>
        </xdr:sp>
      </mc:Choice>
      <mc:Fallback>
        <xdr:sp macro="" textlink="">
          <xdr:nvSpPr>
            <xdr:cNvPr id="14" name="CaixaDeTexto 13"/>
            <xdr:cNvSpPr txBox="1"/>
          </xdr:nvSpPr>
          <xdr:spPr>
            <a:xfrm>
              <a:off x="1874520" y="5524500"/>
              <a:ext cx="4333774" cy="5676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pt-BR" sz="2400" b="0" i="0">
                  <a:latin typeface="Cambria Math" panose="02040503050406030204" pitchFamily="18" charset="0"/>
                </a:rPr>
                <a:t>〖𝐴𝐸〗_𝑞=𝐴_𝑔 𝐸+𝐴_𝑝𝑔 𝑇𝐼+𝐴_𝑟 𝑇𝐼</a:t>
              </a:r>
              <a:endParaRPr lang="pt-BR" sz="2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0"/>
  <sheetViews>
    <sheetView showGridLines="0" zoomScaleNormal="100" zoomScalePageLayoutView="200" workbookViewId="0">
      <selection activeCell="C15" sqref="C15"/>
    </sheetView>
  </sheetViews>
  <sheetFormatPr defaultColWidth="11" defaultRowHeight="20.399999999999999" x14ac:dyDescent="0.75"/>
  <cols>
    <col min="1" max="1" width="5.546875" style="8" customWidth="1"/>
    <col min="2" max="2" width="13.546875" style="11" customWidth="1"/>
    <col min="3" max="3" width="30.546875" style="11" customWidth="1"/>
    <col min="4" max="8" width="10.546875" style="8" customWidth="1"/>
    <col min="9" max="10" width="10.546875" style="8" hidden="1" customWidth="1"/>
    <col min="11" max="13" width="14.1484375" style="8" hidden="1" customWidth="1"/>
    <col min="14" max="14" width="4.34765625" style="8" customWidth="1"/>
    <col min="15" max="16" width="11" style="8"/>
    <col min="17" max="17" width="53.046875" style="8" bestFit="1" customWidth="1"/>
    <col min="18" max="16384" width="11" style="8"/>
  </cols>
  <sheetData>
    <row r="1" spans="2:13" ht="21" customHeight="1" thickBot="1" x14ac:dyDescent="0.8"/>
    <row r="2" spans="2:13" s="62" customFormat="1" ht="50.1" customHeight="1" thickTop="1" thickBot="1" x14ac:dyDescent="0.65">
      <c r="B2" s="55" t="s">
        <v>120</v>
      </c>
      <c r="C2" s="56" t="s">
        <v>16</v>
      </c>
      <c r="D2" s="31" t="s">
        <v>15</v>
      </c>
      <c r="E2" s="31" t="s">
        <v>14</v>
      </c>
      <c r="F2" s="31" t="s">
        <v>13</v>
      </c>
      <c r="G2" s="31" t="s">
        <v>12</v>
      </c>
      <c r="H2" s="32" t="s">
        <v>11</v>
      </c>
      <c r="I2" s="115" t="s">
        <v>10</v>
      </c>
      <c r="J2" s="32" t="s">
        <v>9</v>
      </c>
      <c r="K2" s="59" t="s">
        <v>8</v>
      </c>
      <c r="L2" s="60" t="s">
        <v>7</v>
      </c>
      <c r="M2" s="61" t="s">
        <v>6</v>
      </c>
    </row>
    <row r="3" spans="2:13" ht="50.05" customHeight="1" thickBot="1" x14ac:dyDescent="0.55000000000000004">
      <c r="B3" s="118"/>
      <c r="C3" s="63" t="s">
        <v>168</v>
      </c>
      <c r="D3" s="4">
        <v>23888.827000000001</v>
      </c>
      <c r="E3" s="4">
        <v>23769.1</v>
      </c>
      <c r="F3" s="4">
        <v>23876.6</v>
      </c>
      <c r="G3" s="4">
        <v>24304.510000000002</v>
      </c>
      <c r="H3" s="5">
        <v>21659.26</v>
      </c>
      <c r="I3" s="116">
        <v>3945</v>
      </c>
      <c r="J3" s="2">
        <v>3652</v>
      </c>
      <c r="K3" s="12">
        <v>3293</v>
      </c>
      <c r="L3" s="9">
        <v>3382</v>
      </c>
      <c r="M3" s="10">
        <v>3028</v>
      </c>
    </row>
    <row r="4" spans="2:13" ht="50.05" customHeight="1" thickBot="1" x14ac:dyDescent="0.55000000000000004">
      <c r="B4" s="119"/>
      <c r="C4" s="64" t="s">
        <v>169</v>
      </c>
      <c r="D4" s="6">
        <v>42482.641500000005</v>
      </c>
      <c r="E4" s="6">
        <v>38550.699999999997</v>
      </c>
      <c r="F4" s="6">
        <v>41658.1</v>
      </c>
      <c r="G4" s="6">
        <v>40674.120000000003</v>
      </c>
      <c r="H4" s="7">
        <v>36462.79</v>
      </c>
      <c r="I4" s="117">
        <f t="shared" ref="D4:M4" si="0">2*I3</f>
        <v>7890</v>
      </c>
      <c r="J4" s="15">
        <f t="shared" si="0"/>
        <v>7304</v>
      </c>
      <c r="K4" s="13">
        <f t="shared" si="0"/>
        <v>6586</v>
      </c>
      <c r="L4" s="3">
        <f t="shared" si="0"/>
        <v>6764</v>
      </c>
      <c r="M4" s="3">
        <f t="shared" si="0"/>
        <v>6056</v>
      </c>
    </row>
    <row r="5" spans="2:13" ht="20.7" thickTop="1" x14ac:dyDescent="0.75"/>
    <row r="6" spans="2:13" ht="50.05" customHeight="1" x14ac:dyDescent="0.75"/>
    <row r="7" spans="2:13" s="66" customFormat="1" ht="25" customHeight="1" x14ac:dyDescent="0.75">
      <c r="B7" s="65"/>
      <c r="C7" s="65"/>
    </row>
    <row r="8" spans="2:13" s="66" customFormat="1" ht="25" customHeight="1" x14ac:dyDescent="0.75">
      <c r="B8" s="65"/>
      <c r="C8" s="65"/>
    </row>
    <row r="9" spans="2:13" ht="15" customHeight="1" x14ac:dyDescent="0.75"/>
    <row r="10" spans="2:13" ht="15" customHeight="1" x14ac:dyDescent="0.75"/>
    <row r="11" spans="2:13" ht="15" customHeight="1" x14ac:dyDescent="0.75"/>
    <row r="12" spans="2:13" ht="15" customHeight="1" x14ac:dyDescent="0.75"/>
    <row r="13" spans="2:13" ht="15" customHeight="1" x14ac:dyDescent="0.75"/>
    <row r="14" spans="2:13" ht="15" customHeight="1" x14ac:dyDescent="0.75"/>
    <row r="15" spans="2:13" ht="15" customHeight="1" x14ac:dyDescent="0.75"/>
    <row r="16" spans="2:13" ht="15" customHeight="1" x14ac:dyDescent="0.75"/>
    <row r="17" ht="15" customHeight="1" x14ac:dyDescent="0.75"/>
    <row r="18" ht="15" customHeight="1" x14ac:dyDescent="0.75"/>
    <row r="19" ht="15" customHeight="1" x14ac:dyDescent="0.75"/>
    <row r="20" ht="15" customHeight="1" x14ac:dyDescent="0.75"/>
    <row r="21" ht="15" customHeight="1" x14ac:dyDescent="0.75"/>
    <row r="22" ht="15" customHeight="1" x14ac:dyDescent="0.75"/>
    <row r="23" ht="15" customHeight="1" x14ac:dyDescent="0.75"/>
    <row r="24" ht="15" customHeight="1" x14ac:dyDescent="0.75"/>
    <row r="25" ht="15" customHeight="1" x14ac:dyDescent="0.75"/>
    <row r="26" ht="15" customHeight="1" x14ac:dyDescent="0.75"/>
    <row r="27" ht="15" customHeight="1" x14ac:dyDescent="0.75"/>
    <row r="28" ht="15" customHeight="1" x14ac:dyDescent="0.75"/>
    <row r="29" ht="15" customHeight="1" x14ac:dyDescent="0.75"/>
    <row r="30" ht="15" customHeight="1" x14ac:dyDescent="0.75"/>
    <row r="31" ht="15" customHeight="1" x14ac:dyDescent="0.75"/>
    <row r="32" ht="15" customHeight="1" x14ac:dyDescent="0.75"/>
    <row r="33" ht="15" customHeight="1" x14ac:dyDescent="0.75"/>
    <row r="34" ht="15" customHeight="1" x14ac:dyDescent="0.75"/>
    <row r="35" ht="15" customHeight="1" x14ac:dyDescent="0.75"/>
    <row r="36" ht="15" customHeight="1" x14ac:dyDescent="0.75"/>
    <row r="37" ht="15" customHeight="1" x14ac:dyDescent="0.75"/>
    <row r="38" ht="15" customHeight="1" x14ac:dyDescent="0.75"/>
    <row r="39" ht="15" customHeight="1" x14ac:dyDescent="0.75"/>
    <row r="40" ht="15" customHeight="1" x14ac:dyDescent="0.75"/>
    <row r="41" ht="15" customHeight="1" x14ac:dyDescent="0.75"/>
    <row r="42" ht="15" customHeight="1" x14ac:dyDescent="0.75"/>
    <row r="43" ht="15" customHeight="1" x14ac:dyDescent="0.75"/>
    <row r="44" ht="15" customHeight="1" x14ac:dyDescent="0.75"/>
    <row r="45" ht="15" customHeight="1" x14ac:dyDescent="0.75"/>
    <row r="46" ht="15" customHeight="1" x14ac:dyDescent="0.75"/>
    <row r="47" ht="15" customHeight="1" x14ac:dyDescent="0.75"/>
    <row r="48" ht="15" customHeight="1" x14ac:dyDescent="0.75"/>
    <row r="49" ht="15" customHeight="1" x14ac:dyDescent="0.75"/>
    <row r="50" ht="15" customHeight="1" x14ac:dyDescent="0.75"/>
    <row r="51" ht="15" customHeight="1" x14ac:dyDescent="0.75"/>
    <row r="52" ht="15" customHeight="1" x14ac:dyDescent="0.75"/>
    <row r="53" ht="15" customHeight="1" x14ac:dyDescent="0.75"/>
    <row r="54" ht="15" customHeight="1" x14ac:dyDescent="0.75"/>
    <row r="55" ht="15" customHeight="1" x14ac:dyDescent="0.75"/>
    <row r="56" ht="15" customHeight="1" x14ac:dyDescent="0.75"/>
    <row r="57" ht="15" customHeight="1" x14ac:dyDescent="0.75"/>
    <row r="58" ht="15" customHeight="1" x14ac:dyDescent="0.75"/>
    <row r="59" ht="15" customHeight="1" x14ac:dyDescent="0.75"/>
    <row r="60" ht="15" customHeight="1" x14ac:dyDescent="0.75"/>
    <row r="61" ht="15" customHeight="1" x14ac:dyDescent="0.75"/>
    <row r="62" ht="15" customHeight="1" x14ac:dyDescent="0.75"/>
    <row r="63" ht="15" customHeight="1" x14ac:dyDescent="0.75"/>
    <row r="64" ht="15" customHeight="1" x14ac:dyDescent="0.75"/>
    <row r="65" ht="15" customHeight="1" x14ac:dyDescent="0.75"/>
    <row r="66" ht="15" customHeight="1" x14ac:dyDescent="0.75"/>
    <row r="67" ht="15" customHeight="1" x14ac:dyDescent="0.75"/>
    <row r="68" ht="15" customHeight="1" x14ac:dyDescent="0.75"/>
    <row r="69" ht="15" customHeight="1" x14ac:dyDescent="0.75"/>
    <row r="70" ht="25" customHeight="1" x14ac:dyDescent="0.7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showGridLines="0" zoomScale="50" zoomScaleNormal="50" workbookViewId="0">
      <selection activeCell="T18" sqref="T18"/>
    </sheetView>
  </sheetViews>
  <sheetFormatPr defaultColWidth="8.34765625" defaultRowHeight="13.8" x14ac:dyDescent="0.6"/>
  <cols>
    <col min="1" max="1" width="8.34765625" style="91"/>
    <col min="2" max="2" width="30.546875" style="91" customWidth="1"/>
    <col min="3" max="6" width="13.546875" style="92" customWidth="1"/>
    <col min="7" max="10" width="13.546875" style="91" customWidth="1"/>
    <col min="11" max="16384" width="8.34765625" style="91"/>
  </cols>
  <sheetData>
    <row r="1" spans="2:10" ht="13" customHeight="1" x14ac:dyDescent="0.6"/>
    <row r="2" spans="2:10" ht="13" customHeight="1" x14ac:dyDescent="0.6"/>
    <row r="3" spans="2:10" ht="13" customHeight="1" x14ac:dyDescent="0.6"/>
    <row r="4" spans="2:10" ht="13" customHeight="1" x14ac:dyDescent="0.6">
      <c r="B4" s="113"/>
      <c r="C4" s="113"/>
      <c r="D4" s="113"/>
      <c r="E4" s="113"/>
      <c r="F4" s="113"/>
      <c r="G4" s="113"/>
      <c r="H4" s="113"/>
      <c r="I4" s="113"/>
      <c r="J4" s="113"/>
    </row>
    <row r="5" spans="2:10" ht="13" customHeight="1" x14ac:dyDescent="0.6"/>
    <row r="6" spans="2:10" ht="13" customHeight="1" thickBot="1" x14ac:dyDescent="0.65"/>
    <row r="7" spans="2:10" s="93" customFormat="1" ht="50.05" customHeight="1" x14ac:dyDescent="0.6">
      <c r="B7" s="94" t="s">
        <v>170</v>
      </c>
      <c r="C7" s="95" t="s">
        <v>171</v>
      </c>
      <c r="D7" s="95" t="s">
        <v>172</v>
      </c>
      <c r="E7" s="95" t="s">
        <v>197</v>
      </c>
      <c r="F7" s="95" t="s">
        <v>196</v>
      </c>
      <c r="G7" s="95" t="s">
        <v>195</v>
      </c>
      <c r="H7" s="95" t="s">
        <v>194</v>
      </c>
      <c r="I7" s="95"/>
      <c r="J7" s="96"/>
    </row>
    <row r="8" spans="2:10" ht="18" customHeight="1" x14ac:dyDescent="0.6">
      <c r="B8" s="101" t="s">
        <v>55</v>
      </c>
      <c r="C8" s="102" t="s">
        <v>173</v>
      </c>
      <c r="D8" s="102">
        <v>4.5</v>
      </c>
      <c r="E8" s="102">
        <v>6</v>
      </c>
      <c r="F8" s="103">
        <v>6.5000000000000002E-2</v>
      </c>
      <c r="G8" s="104">
        <v>271</v>
      </c>
      <c r="H8" s="104">
        <v>159</v>
      </c>
      <c r="I8" s="105">
        <f t="array" ref="I8:I58">(Conc*(1+Ret)+(Ingr-Conc)/4)*Dur</f>
        <v>1184.0099999999998</v>
      </c>
      <c r="J8" s="106">
        <f t="array" ref="J8:J58">AgTI*PG</f>
        <v>5328.0449999999992</v>
      </c>
    </row>
    <row r="9" spans="2:10" ht="18" customHeight="1" x14ac:dyDescent="0.6">
      <c r="B9" s="107" t="s">
        <v>56</v>
      </c>
      <c r="C9" s="108" t="s">
        <v>174</v>
      </c>
      <c r="D9" s="108">
        <v>4.5</v>
      </c>
      <c r="E9" s="108">
        <v>5</v>
      </c>
      <c r="F9" s="109">
        <v>6.5000000000000002E-2</v>
      </c>
      <c r="G9" s="110">
        <v>142</v>
      </c>
      <c r="H9" s="110">
        <v>116</v>
      </c>
      <c r="I9" s="111">
        <v>650.19999999999993</v>
      </c>
      <c r="J9" s="112">
        <v>2925.8999999999996</v>
      </c>
    </row>
    <row r="10" spans="2:10" ht="18" customHeight="1" x14ac:dyDescent="0.6">
      <c r="B10" s="101" t="s">
        <v>58</v>
      </c>
      <c r="C10" s="102" t="s">
        <v>174</v>
      </c>
      <c r="D10" s="102">
        <v>4.5</v>
      </c>
      <c r="E10" s="102">
        <v>5</v>
      </c>
      <c r="F10" s="103">
        <v>6.5000000000000002E-2</v>
      </c>
      <c r="G10" s="104">
        <v>178</v>
      </c>
      <c r="H10" s="104">
        <v>183</v>
      </c>
      <c r="I10" s="105">
        <v>968.22499999999991</v>
      </c>
      <c r="J10" s="106">
        <v>4357.0124999999998</v>
      </c>
    </row>
    <row r="11" spans="2:10" ht="18" customHeight="1" x14ac:dyDescent="0.6">
      <c r="B11" s="107" t="s">
        <v>24</v>
      </c>
      <c r="C11" s="108" t="s">
        <v>173</v>
      </c>
      <c r="D11" s="108">
        <v>4.5</v>
      </c>
      <c r="E11" s="108">
        <v>4</v>
      </c>
      <c r="F11" s="109">
        <v>6.5000000000000002E-2</v>
      </c>
      <c r="G11" s="110">
        <v>94</v>
      </c>
      <c r="H11" s="110">
        <v>25</v>
      </c>
      <c r="I11" s="111">
        <v>175.5</v>
      </c>
      <c r="J11" s="112">
        <v>789.75</v>
      </c>
    </row>
    <row r="12" spans="2:10" ht="18" customHeight="1" x14ac:dyDescent="0.6">
      <c r="B12" s="101" t="s">
        <v>175</v>
      </c>
      <c r="C12" s="102" t="s">
        <v>176</v>
      </c>
      <c r="D12" s="102">
        <v>2</v>
      </c>
      <c r="E12" s="102">
        <v>5</v>
      </c>
      <c r="F12" s="103">
        <v>8.2000000000000003E-2</v>
      </c>
      <c r="G12" s="104">
        <v>1553</v>
      </c>
      <c r="H12" s="104">
        <v>542</v>
      </c>
      <c r="I12" s="105">
        <v>4195.97</v>
      </c>
      <c r="J12" s="106">
        <v>8391.94</v>
      </c>
    </row>
    <row r="13" spans="2:10" ht="18" customHeight="1" x14ac:dyDescent="0.6">
      <c r="B13" s="107" t="s">
        <v>45</v>
      </c>
      <c r="C13" s="108" t="s">
        <v>177</v>
      </c>
      <c r="D13" s="108">
        <v>2</v>
      </c>
      <c r="E13" s="108">
        <v>5</v>
      </c>
      <c r="F13" s="109">
        <v>6.6000000000000003E-2</v>
      </c>
      <c r="G13" s="110">
        <v>160</v>
      </c>
      <c r="H13" s="110">
        <v>42</v>
      </c>
      <c r="I13" s="111">
        <v>371.36</v>
      </c>
      <c r="J13" s="112">
        <v>742.72</v>
      </c>
    </row>
    <row r="14" spans="2:10" ht="18" customHeight="1" x14ac:dyDescent="0.6">
      <c r="B14" s="101" t="s">
        <v>57</v>
      </c>
      <c r="C14" s="102" t="s">
        <v>177</v>
      </c>
      <c r="D14" s="102">
        <v>2</v>
      </c>
      <c r="E14" s="102">
        <v>5</v>
      </c>
      <c r="F14" s="103">
        <v>6.6000000000000003E-2</v>
      </c>
      <c r="G14" s="104">
        <v>90</v>
      </c>
      <c r="H14" s="104">
        <v>28</v>
      </c>
      <c r="I14" s="105">
        <v>226.74</v>
      </c>
      <c r="J14" s="106">
        <v>453.48</v>
      </c>
    </row>
    <row r="15" spans="2:10" ht="18" customHeight="1" x14ac:dyDescent="0.6">
      <c r="B15" s="107" t="s">
        <v>178</v>
      </c>
      <c r="C15" s="108" t="s">
        <v>179</v>
      </c>
      <c r="D15" s="108">
        <v>2</v>
      </c>
      <c r="E15" s="108">
        <v>4</v>
      </c>
      <c r="F15" s="109">
        <v>0.13250000000000001</v>
      </c>
      <c r="G15" s="110">
        <v>43</v>
      </c>
      <c r="H15" s="110">
        <v>2</v>
      </c>
      <c r="I15" s="111">
        <v>50.06</v>
      </c>
      <c r="J15" s="112">
        <v>100.12</v>
      </c>
    </row>
    <row r="16" spans="2:10" ht="18" customHeight="1" x14ac:dyDescent="0.6">
      <c r="B16" s="101" t="s">
        <v>29</v>
      </c>
      <c r="C16" s="102" t="s">
        <v>179</v>
      </c>
      <c r="D16" s="102">
        <v>2</v>
      </c>
      <c r="E16" s="102">
        <v>4</v>
      </c>
      <c r="F16" s="103">
        <v>0.13250000000000001</v>
      </c>
      <c r="G16" s="104">
        <v>37</v>
      </c>
      <c r="H16" s="104">
        <v>0</v>
      </c>
      <c r="I16" s="105">
        <v>37</v>
      </c>
      <c r="J16" s="106">
        <v>74</v>
      </c>
    </row>
    <row r="17" spans="2:10" ht="18" customHeight="1" x14ac:dyDescent="0.6">
      <c r="B17" s="107" t="s">
        <v>49</v>
      </c>
      <c r="C17" s="108" t="s">
        <v>179</v>
      </c>
      <c r="D17" s="108">
        <v>2</v>
      </c>
      <c r="E17" s="108">
        <v>4</v>
      </c>
      <c r="F17" s="109">
        <v>0.13250000000000001</v>
      </c>
      <c r="G17" s="110">
        <v>52</v>
      </c>
      <c r="H17" s="110">
        <v>5</v>
      </c>
      <c r="I17" s="111">
        <v>69.650000000000006</v>
      </c>
      <c r="J17" s="112">
        <v>139.30000000000001</v>
      </c>
    </row>
    <row r="18" spans="2:10" ht="18" customHeight="1" x14ac:dyDescent="0.6">
      <c r="B18" s="101" t="s">
        <v>50</v>
      </c>
      <c r="C18" s="102" t="s">
        <v>179</v>
      </c>
      <c r="D18" s="102">
        <v>2</v>
      </c>
      <c r="E18" s="102">
        <v>4</v>
      </c>
      <c r="F18" s="103">
        <v>0.13250000000000001</v>
      </c>
      <c r="G18" s="104">
        <v>222</v>
      </c>
      <c r="H18" s="104">
        <v>61</v>
      </c>
      <c r="I18" s="105">
        <v>437.33000000000004</v>
      </c>
      <c r="J18" s="106">
        <v>874.66000000000008</v>
      </c>
    </row>
    <row r="19" spans="2:10" ht="18" customHeight="1" x14ac:dyDescent="0.6">
      <c r="B19" s="107" t="s">
        <v>64</v>
      </c>
      <c r="C19" s="108" t="s">
        <v>179</v>
      </c>
      <c r="D19" s="108">
        <v>2</v>
      </c>
      <c r="E19" s="108">
        <v>4</v>
      </c>
      <c r="F19" s="109">
        <v>0.13250000000000001</v>
      </c>
      <c r="G19" s="110">
        <v>221</v>
      </c>
      <c r="H19" s="110">
        <v>25</v>
      </c>
      <c r="I19" s="111">
        <v>309.25</v>
      </c>
      <c r="J19" s="112">
        <v>618.5</v>
      </c>
    </row>
    <row r="20" spans="2:10" ht="18" customHeight="1" x14ac:dyDescent="0.6">
      <c r="B20" s="101" t="s">
        <v>65</v>
      </c>
      <c r="C20" s="102" t="s">
        <v>179</v>
      </c>
      <c r="D20" s="102">
        <v>2</v>
      </c>
      <c r="E20" s="102">
        <v>4</v>
      </c>
      <c r="F20" s="103">
        <v>0.13250000000000001</v>
      </c>
      <c r="G20" s="104">
        <v>49</v>
      </c>
      <c r="H20" s="104">
        <v>26</v>
      </c>
      <c r="I20" s="105">
        <v>140.78</v>
      </c>
      <c r="J20" s="106">
        <v>281.56</v>
      </c>
    </row>
    <row r="21" spans="2:10" ht="18" customHeight="1" x14ac:dyDescent="0.6">
      <c r="B21" s="107" t="s">
        <v>26</v>
      </c>
      <c r="C21" s="108" t="s">
        <v>180</v>
      </c>
      <c r="D21" s="108">
        <v>2</v>
      </c>
      <c r="E21" s="108">
        <v>4</v>
      </c>
      <c r="F21" s="109">
        <v>0.125</v>
      </c>
      <c r="G21" s="110">
        <v>138</v>
      </c>
      <c r="H21" s="110">
        <v>53</v>
      </c>
      <c r="I21" s="111">
        <v>323.5</v>
      </c>
      <c r="J21" s="112">
        <v>647</v>
      </c>
    </row>
    <row r="22" spans="2:10" ht="18" customHeight="1" x14ac:dyDescent="0.6">
      <c r="B22" s="101" t="s">
        <v>34</v>
      </c>
      <c r="C22" s="102" t="s">
        <v>181</v>
      </c>
      <c r="D22" s="102">
        <v>2</v>
      </c>
      <c r="E22" s="102">
        <v>4</v>
      </c>
      <c r="F22" s="103">
        <v>8.2000000000000003E-2</v>
      </c>
      <c r="G22" s="104">
        <v>99</v>
      </c>
      <c r="H22" s="104">
        <v>0</v>
      </c>
      <c r="I22" s="105">
        <v>99</v>
      </c>
      <c r="J22" s="106">
        <v>198</v>
      </c>
    </row>
    <row r="23" spans="2:10" ht="18" customHeight="1" x14ac:dyDescent="0.6">
      <c r="B23" s="107" t="s">
        <v>61</v>
      </c>
      <c r="C23" s="108" t="s">
        <v>181</v>
      </c>
      <c r="D23" s="108">
        <v>2</v>
      </c>
      <c r="E23" s="108">
        <v>3</v>
      </c>
      <c r="F23" s="109">
        <v>8.2000000000000003E-2</v>
      </c>
      <c r="G23" s="110">
        <v>109</v>
      </c>
      <c r="H23" s="110">
        <v>0</v>
      </c>
      <c r="I23" s="111">
        <v>81.75</v>
      </c>
      <c r="J23" s="112">
        <v>163.5</v>
      </c>
    </row>
    <row r="24" spans="2:10" ht="18" customHeight="1" x14ac:dyDescent="0.6">
      <c r="B24" s="101" t="s">
        <v>62</v>
      </c>
      <c r="C24" s="102" t="s">
        <v>181</v>
      </c>
      <c r="D24" s="102">
        <v>2</v>
      </c>
      <c r="E24" s="102">
        <v>3</v>
      </c>
      <c r="F24" s="103">
        <v>8.2000000000000003E-2</v>
      </c>
      <c r="G24" s="104">
        <v>160</v>
      </c>
      <c r="H24" s="104">
        <v>52</v>
      </c>
      <c r="I24" s="105">
        <v>249.79200000000003</v>
      </c>
      <c r="J24" s="106">
        <v>499.58400000000006</v>
      </c>
    </row>
    <row r="25" spans="2:10" ht="18" customHeight="1" x14ac:dyDescent="0.6">
      <c r="B25" s="107" t="s">
        <v>36</v>
      </c>
      <c r="C25" s="108" t="s">
        <v>182</v>
      </c>
      <c r="D25" s="108">
        <v>1.5</v>
      </c>
      <c r="E25" s="108">
        <v>5</v>
      </c>
      <c r="F25" s="109">
        <v>6.6000000000000003E-2</v>
      </c>
      <c r="G25" s="110">
        <v>67</v>
      </c>
      <c r="H25" s="110">
        <v>14</v>
      </c>
      <c r="I25" s="111">
        <v>140.87</v>
      </c>
      <c r="J25" s="112">
        <v>211.30500000000001</v>
      </c>
    </row>
    <row r="26" spans="2:10" ht="18" customHeight="1" x14ac:dyDescent="0.6">
      <c r="B26" s="101" t="s">
        <v>37</v>
      </c>
      <c r="C26" s="102" t="s">
        <v>182</v>
      </c>
      <c r="D26" s="102">
        <v>1.5</v>
      </c>
      <c r="E26" s="102">
        <v>5</v>
      </c>
      <c r="F26" s="103">
        <v>6.6000000000000003E-2</v>
      </c>
      <c r="G26" s="104">
        <v>203</v>
      </c>
      <c r="H26" s="104">
        <v>110</v>
      </c>
      <c r="I26" s="105">
        <v>702.55</v>
      </c>
      <c r="J26" s="106">
        <v>1053.8249999999998</v>
      </c>
    </row>
    <row r="27" spans="2:10" ht="18" customHeight="1" x14ac:dyDescent="0.6">
      <c r="B27" s="107" t="s">
        <v>48</v>
      </c>
      <c r="C27" s="108" t="s">
        <v>182</v>
      </c>
      <c r="D27" s="108">
        <v>1.5</v>
      </c>
      <c r="E27" s="108">
        <v>5</v>
      </c>
      <c r="F27" s="109">
        <v>6.6000000000000003E-2</v>
      </c>
      <c r="G27" s="110">
        <v>39</v>
      </c>
      <c r="H27" s="110">
        <v>13</v>
      </c>
      <c r="I27" s="111">
        <v>101.79</v>
      </c>
      <c r="J27" s="112">
        <v>152.685</v>
      </c>
    </row>
    <row r="28" spans="2:10" ht="18" customHeight="1" x14ac:dyDescent="0.6">
      <c r="B28" s="101" t="s">
        <v>43</v>
      </c>
      <c r="C28" s="102" t="s">
        <v>183</v>
      </c>
      <c r="D28" s="102">
        <v>1.5</v>
      </c>
      <c r="E28" s="102">
        <v>4</v>
      </c>
      <c r="F28" s="103">
        <v>0.13250000000000001</v>
      </c>
      <c r="G28" s="104">
        <v>98</v>
      </c>
      <c r="H28" s="104">
        <v>19</v>
      </c>
      <c r="I28" s="105">
        <v>165.07</v>
      </c>
      <c r="J28" s="106">
        <v>247.60499999999999</v>
      </c>
    </row>
    <row r="29" spans="2:10" ht="18" customHeight="1" x14ac:dyDescent="0.6">
      <c r="B29" s="107" t="s">
        <v>47</v>
      </c>
      <c r="C29" s="108" t="s">
        <v>183</v>
      </c>
      <c r="D29" s="108">
        <v>1.5</v>
      </c>
      <c r="E29" s="108">
        <v>4</v>
      </c>
      <c r="F29" s="109">
        <v>0.13250000000000001</v>
      </c>
      <c r="G29" s="110">
        <v>346</v>
      </c>
      <c r="H29" s="110">
        <v>21</v>
      </c>
      <c r="I29" s="111">
        <v>420.13</v>
      </c>
      <c r="J29" s="112">
        <v>630.19499999999994</v>
      </c>
    </row>
    <row r="30" spans="2:10" ht="18" customHeight="1" x14ac:dyDescent="0.6">
      <c r="B30" s="101" t="s">
        <v>54</v>
      </c>
      <c r="C30" s="102" t="s">
        <v>183</v>
      </c>
      <c r="D30" s="102">
        <v>1.5</v>
      </c>
      <c r="E30" s="102">
        <v>4</v>
      </c>
      <c r="F30" s="103">
        <v>0.13250000000000001</v>
      </c>
      <c r="G30" s="104">
        <v>346</v>
      </c>
      <c r="H30" s="104">
        <v>67</v>
      </c>
      <c r="I30" s="105">
        <v>582.51</v>
      </c>
      <c r="J30" s="106">
        <v>873.76499999999999</v>
      </c>
    </row>
    <row r="31" spans="2:10" ht="18" customHeight="1" x14ac:dyDescent="0.6">
      <c r="B31" s="107" t="s">
        <v>32</v>
      </c>
      <c r="C31" s="108" t="s">
        <v>184</v>
      </c>
      <c r="D31" s="108">
        <v>1.5</v>
      </c>
      <c r="E31" s="108">
        <v>4</v>
      </c>
      <c r="F31" s="109">
        <v>0.13250000000000001</v>
      </c>
      <c r="G31" s="110">
        <v>398</v>
      </c>
      <c r="H31" s="110">
        <v>68</v>
      </c>
      <c r="I31" s="111">
        <v>638.04</v>
      </c>
      <c r="J31" s="112">
        <v>957.06</v>
      </c>
    </row>
    <row r="32" spans="2:10" ht="18" customHeight="1" x14ac:dyDescent="0.6">
      <c r="B32" s="101" t="s">
        <v>185</v>
      </c>
      <c r="C32" s="102" t="s">
        <v>186</v>
      </c>
      <c r="D32" s="102">
        <v>1.5</v>
      </c>
      <c r="E32" s="102">
        <v>4</v>
      </c>
      <c r="F32" s="103">
        <v>0.12</v>
      </c>
      <c r="G32" s="104">
        <v>77</v>
      </c>
      <c r="H32" s="104">
        <v>38</v>
      </c>
      <c r="I32" s="105">
        <v>209.24</v>
      </c>
      <c r="J32" s="106">
        <v>313.86</v>
      </c>
    </row>
    <row r="33" spans="2:10" ht="18" customHeight="1" x14ac:dyDescent="0.6">
      <c r="B33" s="107" t="s">
        <v>22</v>
      </c>
      <c r="C33" s="108" t="s">
        <v>187</v>
      </c>
      <c r="D33" s="108">
        <v>1.5</v>
      </c>
      <c r="E33" s="108">
        <v>4</v>
      </c>
      <c r="F33" s="109">
        <v>0.115</v>
      </c>
      <c r="G33" s="110">
        <v>52</v>
      </c>
      <c r="H33" s="110">
        <v>0</v>
      </c>
      <c r="I33" s="111">
        <v>52</v>
      </c>
      <c r="J33" s="112">
        <v>78</v>
      </c>
    </row>
    <row r="34" spans="2:10" ht="18" customHeight="1" x14ac:dyDescent="0.6">
      <c r="B34" s="101" t="s">
        <v>31</v>
      </c>
      <c r="C34" s="102" t="s">
        <v>187</v>
      </c>
      <c r="D34" s="102">
        <v>1.5</v>
      </c>
      <c r="E34" s="102">
        <v>4</v>
      </c>
      <c r="F34" s="103">
        <v>0.115</v>
      </c>
      <c r="G34" s="104">
        <v>104</v>
      </c>
      <c r="H34" s="104">
        <v>12</v>
      </c>
      <c r="I34" s="105">
        <v>145.51999999999998</v>
      </c>
      <c r="J34" s="106">
        <v>218.27999999999997</v>
      </c>
    </row>
    <row r="35" spans="2:10" ht="18" customHeight="1" x14ac:dyDescent="0.6">
      <c r="B35" s="107" t="s">
        <v>35</v>
      </c>
      <c r="C35" s="108" t="s">
        <v>188</v>
      </c>
      <c r="D35" s="108">
        <v>1</v>
      </c>
      <c r="E35" s="108">
        <v>5</v>
      </c>
      <c r="F35" s="109">
        <v>0.12</v>
      </c>
      <c r="G35" s="110">
        <v>515</v>
      </c>
      <c r="H35" s="110">
        <v>317</v>
      </c>
      <c r="I35" s="111">
        <v>2022.7</v>
      </c>
      <c r="J35" s="112">
        <v>2022.7</v>
      </c>
    </row>
    <row r="36" spans="2:10" ht="18" customHeight="1" x14ac:dyDescent="0.6">
      <c r="B36" s="101" t="s">
        <v>63</v>
      </c>
      <c r="C36" s="102" t="s">
        <v>189</v>
      </c>
      <c r="D36" s="102">
        <v>1</v>
      </c>
      <c r="E36" s="102">
        <v>5</v>
      </c>
      <c r="F36" s="103">
        <v>0.1</v>
      </c>
      <c r="G36" s="104">
        <v>438</v>
      </c>
      <c r="H36" s="104">
        <v>95</v>
      </c>
      <c r="I36" s="105">
        <v>951.25</v>
      </c>
      <c r="J36" s="106">
        <v>951.25</v>
      </c>
    </row>
    <row r="37" spans="2:10" ht="18" customHeight="1" x14ac:dyDescent="0.6">
      <c r="B37" s="107" t="s">
        <v>18</v>
      </c>
      <c r="C37" s="108" t="s">
        <v>190</v>
      </c>
      <c r="D37" s="108">
        <v>1</v>
      </c>
      <c r="E37" s="108">
        <v>4</v>
      </c>
      <c r="F37" s="109">
        <v>0.12</v>
      </c>
      <c r="G37" s="110">
        <v>450</v>
      </c>
      <c r="H37" s="110">
        <v>224</v>
      </c>
      <c r="I37" s="111">
        <v>1229.52</v>
      </c>
      <c r="J37" s="112">
        <v>1229.52</v>
      </c>
    </row>
    <row r="38" spans="2:10" ht="18" customHeight="1" x14ac:dyDescent="0.6">
      <c r="B38" s="101" t="s">
        <v>21</v>
      </c>
      <c r="C38" s="102" t="s">
        <v>190</v>
      </c>
      <c r="D38" s="102">
        <v>1</v>
      </c>
      <c r="E38" s="102">
        <v>4</v>
      </c>
      <c r="F38" s="103">
        <v>0.12</v>
      </c>
      <c r="G38" s="104">
        <v>103</v>
      </c>
      <c r="H38" s="104">
        <v>32</v>
      </c>
      <c r="I38" s="105">
        <v>214.36</v>
      </c>
      <c r="J38" s="106">
        <v>214.36</v>
      </c>
    </row>
    <row r="39" spans="2:10" ht="18" customHeight="1" x14ac:dyDescent="0.6">
      <c r="B39" s="107" t="s">
        <v>23</v>
      </c>
      <c r="C39" s="108" t="s">
        <v>190</v>
      </c>
      <c r="D39" s="108">
        <v>1</v>
      </c>
      <c r="E39" s="108">
        <v>4</v>
      </c>
      <c r="F39" s="109">
        <v>0.12</v>
      </c>
      <c r="G39" s="110">
        <v>89</v>
      </c>
      <c r="H39" s="110">
        <v>41</v>
      </c>
      <c r="I39" s="111">
        <v>231.68</v>
      </c>
      <c r="J39" s="112">
        <v>231.68</v>
      </c>
    </row>
    <row r="40" spans="2:10" ht="18" customHeight="1" x14ac:dyDescent="0.6">
      <c r="B40" s="101" t="s">
        <v>25</v>
      </c>
      <c r="C40" s="102" t="s">
        <v>190</v>
      </c>
      <c r="D40" s="102">
        <v>1</v>
      </c>
      <c r="E40" s="102">
        <v>4</v>
      </c>
      <c r="F40" s="103">
        <v>0.12</v>
      </c>
      <c r="G40" s="104">
        <v>83</v>
      </c>
      <c r="H40" s="104">
        <v>9</v>
      </c>
      <c r="I40" s="105">
        <v>114.32000000000001</v>
      </c>
      <c r="J40" s="106">
        <v>114.32000000000001</v>
      </c>
    </row>
    <row r="41" spans="2:10" ht="18" customHeight="1" x14ac:dyDescent="0.6">
      <c r="B41" s="107" t="s">
        <v>27</v>
      </c>
      <c r="C41" s="108" t="s">
        <v>190</v>
      </c>
      <c r="D41" s="108">
        <v>1</v>
      </c>
      <c r="E41" s="108">
        <v>4</v>
      </c>
      <c r="F41" s="109">
        <v>0.12</v>
      </c>
      <c r="G41" s="110">
        <v>351</v>
      </c>
      <c r="H41" s="110">
        <v>153</v>
      </c>
      <c r="I41" s="111">
        <v>883.44</v>
      </c>
      <c r="J41" s="112">
        <v>883.44</v>
      </c>
    </row>
    <row r="42" spans="2:10" ht="18" customHeight="1" x14ac:dyDescent="0.6">
      <c r="B42" s="101" t="s">
        <v>28</v>
      </c>
      <c r="C42" s="102" t="s">
        <v>190</v>
      </c>
      <c r="D42" s="102">
        <v>1</v>
      </c>
      <c r="E42" s="102">
        <v>4</v>
      </c>
      <c r="F42" s="103">
        <v>0.12</v>
      </c>
      <c r="G42" s="104">
        <v>409</v>
      </c>
      <c r="H42" s="104">
        <v>77</v>
      </c>
      <c r="I42" s="105">
        <v>676.96</v>
      </c>
      <c r="J42" s="106">
        <v>676.96</v>
      </c>
    </row>
    <row r="43" spans="2:10" ht="18" customHeight="1" x14ac:dyDescent="0.6">
      <c r="B43" s="107" t="s">
        <v>30</v>
      </c>
      <c r="C43" s="108" t="s">
        <v>190</v>
      </c>
      <c r="D43" s="108">
        <v>1</v>
      </c>
      <c r="E43" s="108">
        <v>4</v>
      </c>
      <c r="F43" s="109">
        <v>0.12</v>
      </c>
      <c r="G43" s="110">
        <v>255</v>
      </c>
      <c r="H43" s="110">
        <v>86</v>
      </c>
      <c r="I43" s="111">
        <v>554.28</v>
      </c>
      <c r="J43" s="112">
        <v>554.28</v>
      </c>
    </row>
    <row r="44" spans="2:10" ht="18" customHeight="1" x14ac:dyDescent="0.6">
      <c r="B44" s="101" t="s">
        <v>33</v>
      </c>
      <c r="C44" s="102" t="s">
        <v>190</v>
      </c>
      <c r="D44" s="102">
        <v>1</v>
      </c>
      <c r="E44" s="102">
        <v>4</v>
      </c>
      <c r="F44" s="103">
        <v>0.12</v>
      </c>
      <c r="G44" s="104">
        <v>132</v>
      </c>
      <c r="H44" s="104">
        <v>47</v>
      </c>
      <c r="I44" s="105">
        <v>295.56000000000006</v>
      </c>
      <c r="J44" s="106">
        <v>295.56000000000006</v>
      </c>
    </row>
    <row r="45" spans="2:10" ht="18" customHeight="1" x14ac:dyDescent="0.6">
      <c r="B45" s="107" t="s">
        <v>44</v>
      </c>
      <c r="C45" s="108" t="s">
        <v>190</v>
      </c>
      <c r="D45" s="108">
        <v>1</v>
      </c>
      <c r="E45" s="108">
        <v>4</v>
      </c>
      <c r="F45" s="109">
        <v>0.12</v>
      </c>
      <c r="G45" s="110">
        <v>71</v>
      </c>
      <c r="H45" s="110">
        <v>24</v>
      </c>
      <c r="I45" s="111">
        <v>154.52000000000001</v>
      </c>
      <c r="J45" s="112">
        <v>154.52000000000001</v>
      </c>
    </row>
    <row r="46" spans="2:10" ht="18" customHeight="1" x14ac:dyDescent="0.6">
      <c r="B46" s="101" t="s">
        <v>52</v>
      </c>
      <c r="C46" s="102" t="s">
        <v>190</v>
      </c>
      <c r="D46" s="102">
        <v>1</v>
      </c>
      <c r="E46" s="102">
        <v>4</v>
      </c>
      <c r="F46" s="103">
        <v>0.12</v>
      </c>
      <c r="G46" s="104">
        <v>52</v>
      </c>
      <c r="H46" s="104">
        <v>19</v>
      </c>
      <c r="I46" s="105">
        <v>118.12</v>
      </c>
      <c r="J46" s="106">
        <v>118.12</v>
      </c>
    </row>
    <row r="47" spans="2:10" ht="18" customHeight="1" x14ac:dyDescent="0.6">
      <c r="B47" s="107" t="s">
        <v>60</v>
      </c>
      <c r="C47" s="108" t="s">
        <v>190</v>
      </c>
      <c r="D47" s="108">
        <v>1</v>
      </c>
      <c r="E47" s="108">
        <v>4</v>
      </c>
      <c r="F47" s="109">
        <v>0.12</v>
      </c>
      <c r="G47" s="110">
        <v>36</v>
      </c>
      <c r="H47" s="110">
        <v>0</v>
      </c>
      <c r="I47" s="111">
        <v>36</v>
      </c>
      <c r="J47" s="112">
        <v>36</v>
      </c>
    </row>
    <row r="48" spans="2:10" ht="18" customHeight="1" x14ac:dyDescent="0.6">
      <c r="B48" s="101" t="s">
        <v>66</v>
      </c>
      <c r="C48" s="102" t="s">
        <v>190</v>
      </c>
      <c r="D48" s="102">
        <v>1</v>
      </c>
      <c r="E48" s="102">
        <v>4</v>
      </c>
      <c r="F48" s="103">
        <v>0.12</v>
      </c>
      <c r="G48" s="104">
        <v>136</v>
      </c>
      <c r="H48" s="104">
        <v>53</v>
      </c>
      <c r="I48" s="105">
        <v>320.44000000000005</v>
      </c>
      <c r="J48" s="106">
        <v>320.44000000000005</v>
      </c>
    </row>
    <row r="49" spans="2:10" ht="18" customHeight="1" x14ac:dyDescent="0.6">
      <c r="B49" s="107" t="s">
        <v>67</v>
      </c>
      <c r="C49" s="108" t="s">
        <v>190</v>
      </c>
      <c r="D49" s="108">
        <v>1</v>
      </c>
      <c r="E49" s="108">
        <v>4</v>
      </c>
      <c r="F49" s="109">
        <v>0.12</v>
      </c>
      <c r="G49" s="110">
        <v>131</v>
      </c>
      <c r="H49" s="110">
        <v>0</v>
      </c>
      <c r="I49" s="111">
        <v>131</v>
      </c>
      <c r="J49" s="112">
        <v>131</v>
      </c>
    </row>
    <row r="50" spans="2:10" ht="18" customHeight="1" x14ac:dyDescent="0.6">
      <c r="B50" s="101" t="s">
        <v>68</v>
      </c>
      <c r="C50" s="102" t="s">
        <v>190</v>
      </c>
      <c r="D50" s="102">
        <v>1</v>
      </c>
      <c r="E50" s="102">
        <v>4</v>
      </c>
      <c r="F50" s="103">
        <v>0.12</v>
      </c>
      <c r="G50" s="104">
        <v>218</v>
      </c>
      <c r="H50" s="104">
        <v>157</v>
      </c>
      <c r="I50" s="105">
        <v>764.36</v>
      </c>
      <c r="J50" s="106">
        <v>764.36</v>
      </c>
    </row>
    <row r="51" spans="2:10" ht="18" customHeight="1" x14ac:dyDescent="0.6">
      <c r="B51" s="107" t="s">
        <v>70</v>
      </c>
      <c r="C51" s="108" t="s">
        <v>190</v>
      </c>
      <c r="D51" s="108">
        <v>1</v>
      </c>
      <c r="E51" s="108">
        <v>4</v>
      </c>
      <c r="F51" s="109">
        <v>0.12</v>
      </c>
      <c r="G51" s="110">
        <v>109</v>
      </c>
      <c r="H51" s="110">
        <v>55</v>
      </c>
      <c r="I51" s="111">
        <v>300.40000000000003</v>
      </c>
      <c r="J51" s="112">
        <v>300.40000000000003</v>
      </c>
    </row>
    <row r="52" spans="2:10" ht="18" customHeight="1" x14ac:dyDescent="0.6">
      <c r="B52" s="101" t="s">
        <v>53</v>
      </c>
      <c r="C52" s="102" t="s">
        <v>191</v>
      </c>
      <c r="D52" s="102">
        <v>1</v>
      </c>
      <c r="E52" s="102">
        <v>4</v>
      </c>
      <c r="F52" s="103">
        <v>0.115</v>
      </c>
      <c r="G52" s="104">
        <v>303</v>
      </c>
      <c r="H52" s="104">
        <v>38</v>
      </c>
      <c r="I52" s="105">
        <v>434.48</v>
      </c>
      <c r="J52" s="106">
        <v>434.48</v>
      </c>
    </row>
    <row r="53" spans="2:10" ht="18" customHeight="1" x14ac:dyDescent="0.6">
      <c r="B53" s="107" t="s">
        <v>19</v>
      </c>
      <c r="C53" s="108" t="s">
        <v>192</v>
      </c>
      <c r="D53" s="108">
        <v>1</v>
      </c>
      <c r="E53" s="108">
        <v>4</v>
      </c>
      <c r="F53" s="109">
        <v>0.1</v>
      </c>
      <c r="G53" s="110">
        <v>76</v>
      </c>
      <c r="H53" s="110">
        <v>5</v>
      </c>
      <c r="I53" s="111">
        <v>93</v>
      </c>
      <c r="J53" s="112">
        <v>93</v>
      </c>
    </row>
    <row r="54" spans="2:10" ht="18" customHeight="1" x14ac:dyDescent="0.6">
      <c r="B54" s="101" t="s">
        <v>193</v>
      </c>
      <c r="C54" s="102" t="s">
        <v>192</v>
      </c>
      <c r="D54" s="102">
        <v>1</v>
      </c>
      <c r="E54" s="102">
        <v>4</v>
      </c>
      <c r="F54" s="103">
        <v>0.1</v>
      </c>
      <c r="G54" s="104">
        <v>58</v>
      </c>
      <c r="H54" s="104">
        <v>0</v>
      </c>
      <c r="I54" s="105">
        <v>58</v>
      </c>
      <c r="J54" s="106">
        <v>58</v>
      </c>
    </row>
    <row r="55" spans="2:10" ht="18" customHeight="1" x14ac:dyDescent="0.6">
      <c r="B55" s="107" t="s">
        <v>46</v>
      </c>
      <c r="C55" s="108" t="s">
        <v>192</v>
      </c>
      <c r="D55" s="108">
        <v>1</v>
      </c>
      <c r="E55" s="108">
        <v>4</v>
      </c>
      <c r="F55" s="109">
        <v>0.1</v>
      </c>
      <c r="G55" s="110">
        <v>129</v>
      </c>
      <c r="H55" s="110">
        <v>16</v>
      </c>
      <c r="I55" s="111">
        <v>183.4</v>
      </c>
      <c r="J55" s="112">
        <v>183.4</v>
      </c>
    </row>
    <row r="56" spans="2:10" ht="18" customHeight="1" x14ac:dyDescent="0.6">
      <c r="B56" s="101" t="s">
        <v>51</v>
      </c>
      <c r="C56" s="102" t="s">
        <v>192</v>
      </c>
      <c r="D56" s="102">
        <v>1</v>
      </c>
      <c r="E56" s="102">
        <v>4</v>
      </c>
      <c r="F56" s="103">
        <v>0.1</v>
      </c>
      <c r="G56" s="104">
        <v>355</v>
      </c>
      <c r="H56" s="104">
        <v>52</v>
      </c>
      <c r="I56" s="105">
        <v>531.79999999999995</v>
      </c>
      <c r="J56" s="106">
        <v>531.79999999999995</v>
      </c>
    </row>
    <row r="57" spans="2:10" ht="18" customHeight="1" x14ac:dyDescent="0.6">
      <c r="B57" s="107" t="s">
        <v>59</v>
      </c>
      <c r="C57" s="108" t="s">
        <v>192</v>
      </c>
      <c r="D57" s="108">
        <v>1</v>
      </c>
      <c r="E57" s="108">
        <v>4</v>
      </c>
      <c r="F57" s="109">
        <v>0.1</v>
      </c>
      <c r="G57" s="110">
        <v>295</v>
      </c>
      <c r="H57" s="110">
        <v>126</v>
      </c>
      <c r="I57" s="111">
        <v>723.40000000000009</v>
      </c>
      <c r="J57" s="112">
        <v>723.40000000000009</v>
      </c>
    </row>
    <row r="58" spans="2:10" ht="18" customHeight="1" x14ac:dyDescent="0.6">
      <c r="B58" s="101" t="s">
        <v>69</v>
      </c>
      <c r="C58" s="102" t="s">
        <v>192</v>
      </c>
      <c r="D58" s="102">
        <v>1</v>
      </c>
      <c r="E58" s="102">
        <v>4</v>
      </c>
      <c r="F58" s="103">
        <v>0.1</v>
      </c>
      <c r="G58" s="104">
        <v>121</v>
      </c>
      <c r="H58" s="104">
        <v>5</v>
      </c>
      <c r="I58" s="105">
        <v>138</v>
      </c>
      <c r="J58" s="106">
        <v>138</v>
      </c>
    </row>
    <row r="59" spans="2:10" ht="32.049999999999997" customHeight="1" thickBot="1" x14ac:dyDescent="0.65">
      <c r="B59" s="97" t="s">
        <v>71</v>
      </c>
      <c r="C59" s="98"/>
      <c r="D59" s="98"/>
      <c r="E59" s="98"/>
      <c r="F59" s="98"/>
      <c r="G59" s="114">
        <f>SUM(Ingr)</f>
        <v>10263</v>
      </c>
      <c r="H59" s="114">
        <f>SUM(Conc)</f>
        <v>3312</v>
      </c>
      <c r="I59" s="99">
        <f>SUM(AgTI)</f>
        <v>23888.827000000001</v>
      </c>
      <c r="J59" s="100">
        <f>SUM(J8:J58)</f>
        <v>42482.641500000005</v>
      </c>
    </row>
  </sheetData>
  <mergeCells count="2">
    <mergeCell ref="B59:F59"/>
    <mergeCell ref="B4:J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1"/>
  <sheetViews>
    <sheetView showGridLines="0" zoomScaleNormal="100" zoomScalePageLayoutView="200" workbookViewId="0"/>
  </sheetViews>
  <sheetFormatPr defaultColWidth="11" defaultRowHeight="20.399999999999999" x14ac:dyDescent="0.75"/>
  <cols>
    <col min="1" max="1" width="5.546875" style="8" customWidth="1"/>
    <col min="2" max="2" width="13.546875" style="11" customWidth="1"/>
    <col min="3" max="3" width="30.546875" style="11" customWidth="1"/>
    <col min="4" max="8" width="10.546875" style="8" customWidth="1"/>
    <col min="9" max="10" width="10.546875" style="8" hidden="1" customWidth="1"/>
    <col min="11" max="13" width="14.1484375" style="8" hidden="1" customWidth="1"/>
    <col min="14" max="14" width="4.34765625" style="8" customWidth="1"/>
    <col min="15" max="16" width="11" style="8"/>
    <col min="17" max="17" width="53.046875" style="8" bestFit="1" customWidth="1"/>
    <col min="18" max="16384" width="11" style="8"/>
  </cols>
  <sheetData>
    <row r="1" spans="2:21" ht="21" customHeight="1" thickBot="1" x14ac:dyDescent="0.8"/>
    <row r="2" spans="2:21" s="62" customFormat="1" ht="50.1" customHeight="1" thickTop="1" thickBot="1" x14ac:dyDescent="0.65">
      <c r="B2" s="55" t="s">
        <v>120</v>
      </c>
      <c r="C2" s="56" t="s">
        <v>16</v>
      </c>
      <c r="D2" s="31" t="s">
        <v>15</v>
      </c>
      <c r="E2" s="31" t="s">
        <v>14</v>
      </c>
      <c r="F2" s="31" t="s">
        <v>13</v>
      </c>
      <c r="G2" s="31" t="s">
        <v>12</v>
      </c>
      <c r="H2" s="31" t="s">
        <v>11</v>
      </c>
      <c r="I2" s="31" t="s">
        <v>10</v>
      </c>
      <c r="J2" s="32" t="s">
        <v>9</v>
      </c>
      <c r="K2" s="59" t="s">
        <v>8</v>
      </c>
      <c r="L2" s="60" t="s">
        <v>7</v>
      </c>
      <c r="M2" s="61" t="s">
        <v>6</v>
      </c>
    </row>
    <row r="3" spans="2:21" ht="50.05" customHeight="1" thickBot="1" x14ac:dyDescent="0.55000000000000004">
      <c r="B3" s="1"/>
      <c r="C3" s="63" t="s">
        <v>17</v>
      </c>
      <c r="D3" s="1">
        <v>5256</v>
      </c>
      <c r="E3" s="1">
        <v>5621</v>
      </c>
      <c r="F3" s="1">
        <v>5627</v>
      </c>
      <c r="G3" s="1">
        <v>5315</v>
      </c>
      <c r="H3" s="1">
        <v>4171</v>
      </c>
      <c r="I3" s="1">
        <v>3945</v>
      </c>
      <c r="J3" s="2">
        <v>3652</v>
      </c>
      <c r="K3" s="12">
        <v>3293</v>
      </c>
      <c r="L3" s="9">
        <v>3382</v>
      </c>
      <c r="M3" s="10">
        <v>3028</v>
      </c>
    </row>
    <row r="4" spans="2:21" ht="50.05" customHeight="1" thickBot="1" x14ac:dyDescent="0.55000000000000004">
      <c r="B4" s="14"/>
      <c r="C4" s="64" t="s">
        <v>119</v>
      </c>
      <c r="D4" s="14">
        <f t="shared" ref="D4:M4" si="0">2*D3</f>
        <v>10512</v>
      </c>
      <c r="E4" s="14">
        <f t="shared" si="0"/>
        <v>11242</v>
      </c>
      <c r="F4" s="14">
        <f t="shared" si="0"/>
        <v>11254</v>
      </c>
      <c r="G4" s="14">
        <f t="shared" si="0"/>
        <v>10630</v>
      </c>
      <c r="H4" s="14">
        <f t="shared" si="0"/>
        <v>8342</v>
      </c>
      <c r="I4" s="14">
        <f t="shared" si="0"/>
        <v>7890</v>
      </c>
      <c r="J4" s="15">
        <f t="shared" si="0"/>
        <v>7304</v>
      </c>
      <c r="K4" s="13">
        <f t="shared" si="0"/>
        <v>6586</v>
      </c>
      <c r="L4" s="3">
        <f t="shared" si="0"/>
        <v>6764</v>
      </c>
      <c r="M4" s="3">
        <f t="shared" si="0"/>
        <v>6056</v>
      </c>
    </row>
    <row r="5" spans="2:21" ht="21" thickTop="1" thickBot="1" x14ac:dyDescent="0.8"/>
    <row r="6" spans="2:21" ht="50.05" customHeight="1" thickTop="1" thickBot="1" x14ac:dyDescent="0.8">
      <c r="P6" s="67" t="s">
        <v>74</v>
      </c>
      <c r="Q6" s="68"/>
      <c r="R6" s="68"/>
      <c r="S6" s="68"/>
      <c r="T6" s="68"/>
      <c r="U6" s="69"/>
    </row>
    <row r="7" spans="2:21" s="66" customFormat="1" ht="25" customHeight="1" thickBot="1" x14ac:dyDescent="0.8">
      <c r="B7" s="65"/>
      <c r="C7" s="65"/>
      <c r="P7" s="87" t="s">
        <v>121</v>
      </c>
      <c r="Q7" s="88" t="s">
        <v>75</v>
      </c>
      <c r="R7" s="70" t="s">
        <v>122</v>
      </c>
      <c r="S7" s="70" t="s">
        <v>76</v>
      </c>
      <c r="T7" s="70"/>
      <c r="U7" s="71" t="s">
        <v>123</v>
      </c>
    </row>
    <row r="8" spans="2:21" s="66" customFormat="1" ht="25" customHeight="1" thickBot="1" x14ac:dyDescent="0.8">
      <c r="B8" s="65"/>
      <c r="C8" s="65"/>
      <c r="P8" s="89"/>
      <c r="Q8" s="90"/>
      <c r="R8" s="72"/>
      <c r="S8" s="73" t="s">
        <v>124</v>
      </c>
      <c r="T8" s="73" t="s">
        <v>125</v>
      </c>
      <c r="U8" s="71"/>
    </row>
    <row r="9" spans="2:21" ht="15" customHeight="1" thickBot="1" x14ac:dyDescent="0.8">
      <c r="P9" s="74">
        <v>1</v>
      </c>
      <c r="Q9" s="75" t="s">
        <v>18</v>
      </c>
      <c r="R9" s="33">
        <v>3</v>
      </c>
      <c r="S9" s="33">
        <v>58</v>
      </c>
      <c r="T9" s="33"/>
      <c r="U9" s="76">
        <f t="shared" ref="U9:U40" si="1">SUM(S9:T9)</f>
        <v>58</v>
      </c>
    </row>
    <row r="10" spans="2:21" ht="15" customHeight="1" thickBot="1" x14ac:dyDescent="0.8">
      <c r="P10" s="77">
        <v>2</v>
      </c>
      <c r="Q10" s="78" t="s">
        <v>19</v>
      </c>
      <c r="R10" s="79">
        <v>5</v>
      </c>
      <c r="S10" s="80">
        <v>52</v>
      </c>
      <c r="T10" s="80">
        <v>73</v>
      </c>
      <c r="U10" s="81">
        <f t="shared" si="1"/>
        <v>125</v>
      </c>
    </row>
    <row r="11" spans="2:21" ht="15" customHeight="1" thickBot="1" x14ac:dyDescent="0.8">
      <c r="P11" s="74">
        <v>3</v>
      </c>
      <c r="Q11" s="75" t="s">
        <v>20</v>
      </c>
      <c r="R11" s="33">
        <v>4</v>
      </c>
      <c r="S11" s="33">
        <v>29</v>
      </c>
      <c r="T11" s="33">
        <v>49</v>
      </c>
      <c r="U11" s="76">
        <f t="shared" si="1"/>
        <v>78</v>
      </c>
    </row>
    <row r="12" spans="2:21" ht="15" customHeight="1" thickBot="1" x14ac:dyDescent="0.8">
      <c r="P12" s="77">
        <v>4</v>
      </c>
      <c r="Q12" s="78" t="s">
        <v>126</v>
      </c>
      <c r="R12" s="79">
        <v>4</v>
      </c>
      <c r="S12" s="80">
        <v>13</v>
      </c>
      <c r="T12" s="80">
        <v>24</v>
      </c>
      <c r="U12" s="81">
        <f t="shared" si="1"/>
        <v>37</v>
      </c>
    </row>
    <row r="13" spans="2:21" ht="15" customHeight="1" thickBot="1" x14ac:dyDescent="0.8">
      <c r="P13" s="74">
        <v>5</v>
      </c>
      <c r="Q13" s="75" t="s">
        <v>127</v>
      </c>
      <c r="R13" s="33">
        <v>4</v>
      </c>
      <c r="S13" s="33">
        <v>23</v>
      </c>
      <c r="T13" s="33">
        <v>23</v>
      </c>
      <c r="U13" s="76">
        <f t="shared" si="1"/>
        <v>46</v>
      </c>
    </row>
    <row r="14" spans="2:21" ht="15" customHeight="1" thickBot="1" x14ac:dyDescent="0.8">
      <c r="P14" s="77">
        <v>6</v>
      </c>
      <c r="Q14" s="78" t="s">
        <v>128</v>
      </c>
      <c r="R14" s="79">
        <v>4</v>
      </c>
      <c r="S14" s="80">
        <v>36</v>
      </c>
      <c r="T14" s="80">
        <v>13</v>
      </c>
      <c r="U14" s="81">
        <f t="shared" si="1"/>
        <v>49</v>
      </c>
    </row>
    <row r="15" spans="2:21" ht="15" customHeight="1" thickBot="1" x14ac:dyDescent="0.8">
      <c r="P15" s="74">
        <v>7</v>
      </c>
      <c r="Q15" s="75" t="s">
        <v>129</v>
      </c>
      <c r="R15" s="33">
        <v>4</v>
      </c>
      <c r="S15" s="33">
        <v>35</v>
      </c>
      <c r="T15" s="33">
        <v>57</v>
      </c>
      <c r="U15" s="76">
        <f t="shared" si="1"/>
        <v>92</v>
      </c>
    </row>
    <row r="16" spans="2:21" ht="15" customHeight="1" thickBot="1" x14ac:dyDescent="0.8">
      <c r="P16" s="77">
        <v>8</v>
      </c>
      <c r="Q16" s="78" t="s">
        <v>130</v>
      </c>
      <c r="R16" s="79">
        <v>4</v>
      </c>
      <c r="S16" s="80">
        <v>36</v>
      </c>
      <c r="T16" s="80">
        <v>28</v>
      </c>
      <c r="U16" s="81">
        <f t="shared" si="1"/>
        <v>64</v>
      </c>
    </row>
    <row r="17" spans="16:21" ht="15" customHeight="1" thickBot="1" x14ac:dyDescent="0.8">
      <c r="P17" s="74">
        <v>9</v>
      </c>
      <c r="Q17" s="75" t="s">
        <v>131</v>
      </c>
      <c r="R17" s="33">
        <v>4</v>
      </c>
      <c r="S17" s="33">
        <v>7</v>
      </c>
      <c r="T17" s="33">
        <v>12</v>
      </c>
      <c r="U17" s="76">
        <f t="shared" si="1"/>
        <v>19</v>
      </c>
    </row>
    <row r="18" spans="16:21" ht="15" customHeight="1" thickBot="1" x14ac:dyDescent="0.8">
      <c r="P18" s="77">
        <v>10</v>
      </c>
      <c r="Q18" s="78" t="s">
        <v>132</v>
      </c>
      <c r="R18" s="79">
        <v>4</v>
      </c>
      <c r="S18" s="80">
        <v>41</v>
      </c>
      <c r="T18" s="80">
        <v>33</v>
      </c>
      <c r="U18" s="81">
        <f t="shared" si="1"/>
        <v>74</v>
      </c>
    </row>
    <row r="19" spans="16:21" ht="15" customHeight="1" thickBot="1" x14ac:dyDescent="0.8">
      <c r="P19" s="74">
        <v>11</v>
      </c>
      <c r="Q19" s="75" t="s">
        <v>133</v>
      </c>
      <c r="R19" s="33">
        <v>4</v>
      </c>
      <c r="S19" s="33">
        <v>35</v>
      </c>
      <c r="T19" s="33">
        <v>49</v>
      </c>
      <c r="U19" s="76">
        <f t="shared" si="1"/>
        <v>84</v>
      </c>
    </row>
    <row r="20" spans="16:21" ht="15" customHeight="1" thickBot="1" x14ac:dyDescent="0.8">
      <c r="P20" s="77">
        <v>12</v>
      </c>
      <c r="Q20" s="78" t="s">
        <v>134</v>
      </c>
      <c r="R20" s="79">
        <v>4</v>
      </c>
      <c r="S20" s="80">
        <v>45</v>
      </c>
      <c r="T20" s="80">
        <v>35</v>
      </c>
      <c r="U20" s="81">
        <f t="shared" si="1"/>
        <v>80</v>
      </c>
    </row>
    <row r="21" spans="16:21" ht="15" customHeight="1" thickBot="1" x14ac:dyDescent="0.8">
      <c r="P21" s="74">
        <v>13</v>
      </c>
      <c r="Q21" s="75" t="s">
        <v>32</v>
      </c>
      <c r="R21" s="33">
        <v>5</v>
      </c>
      <c r="S21" s="33">
        <v>125</v>
      </c>
      <c r="T21" s="33">
        <v>108</v>
      </c>
      <c r="U21" s="76">
        <f t="shared" si="1"/>
        <v>233</v>
      </c>
    </row>
    <row r="22" spans="16:21" ht="15" customHeight="1" thickBot="1" x14ac:dyDescent="0.8">
      <c r="P22" s="77">
        <v>14</v>
      </c>
      <c r="Q22" s="78" t="s">
        <v>135</v>
      </c>
      <c r="R22" s="79">
        <v>5</v>
      </c>
      <c r="S22" s="80">
        <v>45</v>
      </c>
      <c r="T22" s="80">
        <v>64</v>
      </c>
      <c r="U22" s="81">
        <f t="shared" si="1"/>
        <v>109</v>
      </c>
    </row>
    <row r="23" spans="16:21" ht="15" customHeight="1" thickBot="1" x14ac:dyDescent="0.8">
      <c r="P23" s="74">
        <v>15</v>
      </c>
      <c r="Q23" s="75" t="s">
        <v>136</v>
      </c>
      <c r="R23" s="33">
        <v>3</v>
      </c>
      <c r="S23" s="33">
        <v>41</v>
      </c>
      <c r="T23" s="33"/>
      <c r="U23" s="76">
        <f t="shared" si="1"/>
        <v>41</v>
      </c>
    </row>
    <row r="24" spans="16:21" ht="15" customHeight="1" thickBot="1" x14ac:dyDescent="0.8">
      <c r="P24" s="77">
        <v>16</v>
      </c>
      <c r="Q24" s="78" t="s">
        <v>137</v>
      </c>
      <c r="R24" s="79">
        <v>4</v>
      </c>
      <c r="S24" s="80">
        <v>90</v>
      </c>
      <c r="T24" s="80">
        <v>57</v>
      </c>
      <c r="U24" s="81">
        <f t="shared" si="1"/>
        <v>147</v>
      </c>
    </row>
    <row r="25" spans="16:21" ht="15" customHeight="1" thickBot="1" x14ac:dyDescent="0.8">
      <c r="P25" s="74">
        <v>17</v>
      </c>
      <c r="Q25" s="75" t="s">
        <v>138</v>
      </c>
      <c r="R25" s="33">
        <v>3</v>
      </c>
      <c r="S25" s="33">
        <v>43</v>
      </c>
      <c r="T25" s="33"/>
      <c r="U25" s="76">
        <f t="shared" si="1"/>
        <v>43</v>
      </c>
    </row>
    <row r="26" spans="16:21" ht="15" customHeight="1" thickBot="1" x14ac:dyDescent="0.8">
      <c r="P26" s="77">
        <v>18</v>
      </c>
      <c r="Q26" s="78" t="s">
        <v>139</v>
      </c>
      <c r="R26" s="79">
        <v>5</v>
      </c>
      <c r="S26" s="80">
        <v>69</v>
      </c>
      <c r="T26" s="80">
        <v>67</v>
      </c>
      <c r="U26" s="81">
        <f t="shared" si="1"/>
        <v>136</v>
      </c>
    </row>
    <row r="27" spans="16:21" ht="15" customHeight="1" thickBot="1" x14ac:dyDescent="0.8">
      <c r="P27" s="74">
        <v>19</v>
      </c>
      <c r="Q27" s="75" t="s">
        <v>140</v>
      </c>
      <c r="R27" s="33">
        <v>5</v>
      </c>
      <c r="S27" s="33">
        <v>99</v>
      </c>
      <c r="T27" s="33">
        <v>104</v>
      </c>
      <c r="U27" s="76">
        <f t="shared" si="1"/>
        <v>203</v>
      </c>
    </row>
    <row r="28" spans="16:21" ht="15" customHeight="1" thickBot="1" x14ac:dyDescent="0.8">
      <c r="P28" s="77">
        <v>20</v>
      </c>
      <c r="Q28" s="78" t="s">
        <v>141</v>
      </c>
      <c r="R28" s="79">
        <v>4</v>
      </c>
      <c r="S28" s="80">
        <v>69</v>
      </c>
      <c r="T28" s="80">
        <v>17</v>
      </c>
      <c r="U28" s="81">
        <f t="shared" si="1"/>
        <v>86</v>
      </c>
    </row>
    <row r="29" spans="16:21" ht="15" customHeight="1" thickBot="1" x14ac:dyDescent="0.8">
      <c r="P29" s="74">
        <v>21</v>
      </c>
      <c r="Q29" s="75" t="s">
        <v>38</v>
      </c>
      <c r="R29" s="33">
        <v>3</v>
      </c>
      <c r="S29" s="33">
        <v>102</v>
      </c>
      <c r="T29" s="33">
        <v>75</v>
      </c>
      <c r="U29" s="76">
        <f t="shared" si="1"/>
        <v>177</v>
      </c>
    </row>
    <row r="30" spans="16:21" ht="15" customHeight="1" thickBot="1" x14ac:dyDescent="0.8">
      <c r="P30" s="77">
        <v>22</v>
      </c>
      <c r="Q30" s="78" t="s">
        <v>142</v>
      </c>
      <c r="R30" s="79">
        <v>3</v>
      </c>
      <c r="S30" s="80">
        <v>73</v>
      </c>
      <c r="T30" s="80"/>
      <c r="U30" s="81">
        <f t="shared" si="1"/>
        <v>73</v>
      </c>
    </row>
    <row r="31" spans="16:21" ht="15" customHeight="1" thickBot="1" x14ac:dyDescent="0.8">
      <c r="P31" s="74">
        <v>23</v>
      </c>
      <c r="Q31" s="75" t="s">
        <v>39</v>
      </c>
      <c r="R31" s="33">
        <v>4</v>
      </c>
      <c r="S31" s="33">
        <v>89</v>
      </c>
      <c r="T31" s="33">
        <v>44</v>
      </c>
      <c r="U31" s="76">
        <f t="shared" si="1"/>
        <v>133</v>
      </c>
    </row>
    <row r="32" spans="16:21" ht="15" customHeight="1" thickBot="1" x14ac:dyDescent="0.8">
      <c r="P32" s="77">
        <v>24</v>
      </c>
      <c r="Q32" s="78" t="s">
        <v>143</v>
      </c>
      <c r="R32" s="79">
        <v>3</v>
      </c>
      <c r="S32" s="80">
        <v>64</v>
      </c>
      <c r="T32" s="80"/>
      <c r="U32" s="81">
        <f t="shared" si="1"/>
        <v>64</v>
      </c>
    </row>
    <row r="33" spans="16:21" ht="15" customHeight="1" thickBot="1" x14ac:dyDescent="0.8">
      <c r="P33" s="74">
        <v>25</v>
      </c>
      <c r="Q33" s="75" t="s">
        <v>40</v>
      </c>
      <c r="R33" s="33">
        <v>5</v>
      </c>
      <c r="S33" s="33">
        <v>64</v>
      </c>
      <c r="T33" s="33">
        <v>46</v>
      </c>
      <c r="U33" s="76">
        <f t="shared" si="1"/>
        <v>110</v>
      </c>
    </row>
    <row r="34" spans="16:21" ht="15" customHeight="1" thickBot="1" x14ac:dyDescent="0.8">
      <c r="P34" s="77">
        <v>26</v>
      </c>
      <c r="Q34" s="78" t="s">
        <v>144</v>
      </c>
      <c r="R34" s="79">
        <v>3</v>
      </c>
      <c r="S34" s="80">
        <v>116</v>
      </c>
      <c r="T34" s="80"/>
      <c r="U34" s="81">
        <f t="shared" si="1"/>
        <v>116</v>
      </c>
    </row>
    <row r="35" spans="16:21" ht="15" customHeight="1" thickBot="1" x14ac:dyDescent="0.8">
      <c r="P35" s="74">
        <v>27</v>
      </c>
      <c r="Q35" s="75" t="s">
        <v>41</v>
      </c>
      <c r="R35" s="33">
        <v>4</v>
      </c>
      <c r="S35" s="33">
        <v>82</v>
      </c>
      <c r="T35" s="33">
        <v>47</v>
      </c>
      <c r="U35" s="76">
        <f t="shared" si="1"/>
        <v>129</v>
      </c>
    </row>
    <row r="36" spans="16:21" ht="15" customHeight="1" thickBot="1" x14ac:dyDescent="0.8">
      <c r="P36" s="77">
        <v>28</v>
      </c>
      <c r="Q36" s="78" t="s">
        <v>42</v>
      </c>
      <c r="R36" s="79">
        <v>3</v>
      </c>
      <c r="S36" s="80">
        <v>44</v>
      </c>
      <c r="T36" s="80"/>
      <c r="U36" s="81">
        <f t="shared" si="1"/>
        <v>44</v>
      </c>
    </row>
    <row r="37" spans="16:21" ht="15" customHeight="1" thickBot="1" x14ac:dyDescent="0.8">
      <c r="P37" s="74">
        <v>29</v>
      </c>
      <c r="Q37" s="75" t="s">
        <v>145</v>
      </c>
      <c r="R37" s="33">
        <v>3</v>
      </c>
      <c r="S37" s="33">
        <v>15</v>
      </c>
      <c r="T37" s="33"/>
      <c r="U37" s="76">
        <f t="shared" si="1"/>
        <v>15</v>
      </c>
    </row>
    <row r="38" spans="16:21" ht="15" customHeight="1" thickBot="1" x14ac:dyDescent="0.8">
      <c r="P38" s="77">
        <v>30</v>
      </c>
      <c r="Q38" s="78" t="s">
        <v>146</v>
      </c>
      <c r="R38" s="79">
        <v>3</v>
      </c>
      <c r="S38" s="80">
        <v>64</v>
      </c>
      <c r="T38" s="80"/>
      <c r="U38" s="81">
        <f t="shared" si="1"/>
        <v>64</v>
      </c>
    </row>
    <row r="39" spans="16:21" ht="15" customHeight="1" thickBot="1" x14ac:dyDescent="0.8">
      <c r="P39" s="74">
        <v>31</v>
      </c>
      <c r="Q39" s="75" t="s">
        <v>147</v>
      </c>
      <c r="R39" s="33">
        <v>5</v>
      </c>
      <c r="S39" s="33">
        <v>118</v>
      </c>
      <c r="T39" s="33">
        <v>113</v>
      </c>
      <c r="U39" s="76">
        <f t="shared" si="1"/>
        <v>231</v>
      </c>
    </row>
    <row r="40" spans="16:21" ht="15" customHeight="1" thickBot="1" x14ac:dyDescent="0.8">
      <c r="P40" s="77">
        <v>32</v>
      </c>
      <c r="Q40" s="78" t="s">
        <v>148</v>
      </c>
      <c r="R40" s="79">
        <v>5</v>
      </c>
      <c r="S40" s="80">
        <v>97</v>
      </c>
      <c r="T40" s="80">
        <v>87</v>
      </c>
      <c r="U40" s="81">
        <f t="shared" si="1"/>
        <v>184</v>
      </c>
    </row>
    <row r="41" spans="16:21" ht="15" customHeight="1" thickBot="1" x14ac:dyDescent="0.8">
      <c r="P41" s="74">
        <v>33</v>
      </c>
      <c r="Q41" s="75" t="s">
        <v>149</v>
      </c>
      <c r="R41" s="33">
        <v>3</v>
      </c>
      <c r="S41" s="33">
        <v>33</v>
      </c>
      <c r="T41" s="33"/>
      <c r="U41" s="76">
        <f t="shared" ref="U41:U69" si="2">SUM(S41:T41)</f>
        <v>33</v>
      </c>
    </row>
    <row r="42" spans="16:21" ht="15" customHeight="1" thickBot="1" x14ac:dyDescent="0.8">
      <c r="P42" s="77">
        <v>34</v>
      </c>
      <c r="Q42" s="78" t="s">
        <v>46</v>
      </c>
      <c r="R42" s="79">
        <v>3</v>
      </c>
      <c r="S42" s="80">
        <v>40</v>
      </c>
      <c r="T42" s="80"/>
      <c r="U42" s="81">
        <f t="shared" si="2"/>
        <v>40</v>
      </c>
    </row>
    <row r="43" spans="16:21" ht="15" customHeight="1" thickBot="1" x14ac:dyDescent="0.8">
      <c r="P43" s="74">
        <v>35</v>
      </c>
      <c r="Q43" s="75" t="s">
        <v>47</v>
      </c>
      <c r="R43" s="33">
        <v>6</v>
      </c>
      <c r="S43" s="33">
        <v>20</v>
      </c>
      <c r="T43" s="33">
        <v>47</v>
      </c>
      <c r="U43" s="76">
        <f t="shared" si="2"/>
        <v>67</v>
      </c>
    </row>
    <row r="44" spans="16:21" ht="15" customHeight="1" thickBot="1" x14ac:dyDescent="0.8">
      <c r="P44" s="77">
        <v>36</v>
      </c>
      <c r="Q44" s="78" t="s">
        <v>150</v>
      </c>
      <c r="R44" s="79">
        <v>6</v>
      </c>
      <c r="S44" s="80">
        <v>34</v>
      </c>
      <c r="T44" s="80">
        <v>35</v>
      </c>
      <c r="U44" s="81">
        <f t="shared" si="2"/>
        <v>69</v>
      </c>
    </row>
    <row r="45" spans="16:21" ht="15" customHeight="1" thickBot="1" x14ac:dyDescent="0.8">
      <c r="P45" s="74">
        <v>37</v>
      </c>
      <c r="Q45" s="75" t="s">
        <v>50</v>
      </c>
      <c r="R45" s="33">
        <v>6</v>
      </c>
      <c r="S45" s="33">
        <v>58</v>
      </c>
      <c r="T45" s="33">
        <v>92</v>
      </c>
      <c r="U45" s="76">
        <f t="shared" si="2"/>
        <v>150</v>
      </c>
    </row>
    <row r="46" spans="16:21" ht="15" customHeight="1" thickBot="1" x14ac:dyDescent="0.8">
      <c r="P46" s="77">
        <v>38</v>
      </c>
      <c r="Q46" s="78" t="s">
        <v>151</v>
      </c>
      <c r="R46" s="79">
        <v>3</v>
      </c>
      <c r="S46" s="80">
        <v>30</v>
      </c>
      <c r="T46" s="80"/>
      <c r="U46" s="81">
        <f t="shared" si="2"/>
        <v>30</v>
      </c>
    </row>
    <row r="47" spans="16:21" ht="15" customHeight="1" thickBot="1" x14ac:dyDescent="0.8">
      <c r="P47" s="74">
        <v>39</v>
      </c>
      <c r="Q47" s="75" t="s">
        <v>51</v>
      </c>
      <c r="R47" s="33">
        <v>7</v>
      </c>
      <c r="S47" s="33">
        <v>251</v>
      </c>
      <c r="T47" s="33">
        <v>166</v>
      </c>
      <c r="U47" s="76">
        <f t="shared" si="2"/>
        <v>417</v>
      </c>
    </row>
    <row r="48" spans="16:21" ht="15" customHeight="1" thickBot="1" x14ac:dyDescent="0.8">
      <c r="P48" s="77">
        <v>40</v>
      </c>
      <c r="Q48" s="78" t="s">
        <v>152</v>
      </c>
      <c r="R48" s="79">
        <v>4</v>
      </c>
      <c r="S48" s="80"/>
      <c r="T48" s="80">
        <v>8</v>
      </c>
      <c r="U48" s="81">
        <f t="shared" si="2"/>
        <v>8</v>
      </c>
    </row>
    <row r="49" spans="16:21" ht="15" customHeight="1" thickBot="1" x14ac:dyDescent="0.8">
      <c r="P49" s="74">
        <v>41</v>
      </c>
      <c r="Q49" s="75" t="s">
        <v>54</v>
      </c>
      <c r="R49" s="33">
        <v>5</v>
      </c>
      <c r="S49" s="33">
        <v>25</v>
      </c>
      <c r="T49" s="33">
        <v>33</v>
      </c>
      <c r="U49" s="76">
        <f t="shared" si="2"/>
        <v>58</v>
      </c>
    </row>
    <row r="50" spans="16:21" ht="15" customHeight="1" thickBot="1" x14ac:dyDescent="0.8">
      <c r="P50" s="77">
        <v>42</v>
      </c>
      <c r="Q50" s="78" t="s">
        <v>153</v>
      </c>
      <c r="R50" s="79">
        <v>4</v>
      </c>
      <c r="S50" s="80">
        <v>64</v>
      </c>
      <c r="T50" s="80">
        <v>49</v>
      </c>
      <c r="U50" s="81">
        <f t="shared" si="2"/>
        <v>113</v>
      </c>
    </row>
    <row r="51" spans="16:21" ht="15" customHeight="1" thickBot="1" x14ac:dyDescent="0.8">
      <c r="P51" s="74">
        <v>43</v>
      </c>
      <c r="Q51" s="75" t="s">
        <v>154</v>
      </c>
      <c r="R51" s="33">
        <v>5</v>
      </c>
      <c r="S51" s="33">
        <v>45</v>
      </c>
      <c r="T51" s="33">
        <v>44</v>
      </c>
      <c r="U51" s="76">
        <f t="shared" si="2"/>
        <v>89</v>
      </c>
    </row>
    <row r="52" spans="16:21" ht="15" customHeight="1" thickBot="1" x14ac:dyDescent="0.8">
      <c r="P52" s="77">
        <v>44</v>
      </c>
      <c r="Q52" s="78" t="s">
        <v>155</v>
      </c>
      <c r="R52" s="79">
        <v>4</v>
      </c>
      <c r="S52" s="80">
        <v>40</v>
      </c>
      <c r="T52" s="80">
        <v>26</v>
      </c>
      <c r="U52" s="81">
        <f t="shared" si="2"/>
        <v>66</v>
      </c>
    </row>
    <row r="53" spans="16:21" ht="15" customHeight="1" thickBot="1" x14ac:dyDescent="0.8">
      <c r="P53" s="74">
        <v>45</v>
      </c>
      <c r="Q53" s="75" t="s">
        <v>156</v>
      </c>
      <c r="R53" s="33">
        <v>4</v>
      </c>
      <c r="S53" s="33">
        <v>22</v>
      </c>
      <c r="T53" s="33">
        <v>9</v>
      </c>
      <c r="U53" s="76">
        <f t="shared" si="2"/>
        <v>31</v>
      </c>
    </row>
    <row r="54" spans="16:21" ht="15" customHeight="1" thickBot="1" x14ac:dyDescent="0.8">
      <c r="P54" s="77">
        <v>46</v>
      </c>
      <c r="Q54" s="78" t="s">
        <v>157</v>
      </c>
      <c r="R54" s="79">
        <v>3</v>
      </c>
      <c r="S54" s="80">
        <v>36</v>
      </c>
      <c r="T54" s="80"/>
      <c r="U54" s="81">
        <f t="shared" si="2"/>
        <v>36</v>
      </c>
    </row>
    <row r="55" spans="16:21" ht="15" customHeight="1" thickBot="1" x14ac:dyDescent="0.8">
      <c r="P55" s="74">
        <v>47</v>
      </c>
      <c r="Q55" s="75" t="s">
        <v>158</v>
      </c>
      <c r="R55" s="33">
        <v>3</v>
      </c>
      <c r="S55" s="33">
        <v>16</v>
      </c>
      <c r="T55" s="33"/>
      <c r="U55" s="76">
        <f t="shared" si="2"/>
        <v>16</v>
      </c>
    </row>
    <row r="56" spans="16:21" ht="15" customHeight="1" thickBot="1" x14ac:dyDescent="0.8">
      <c r="P56" s="77">
        <v>48</v>
      </c>
      <c r="Q56" s="78" t="s">
        <v>159</v>
      </c>
      <c r="R56" s="79">
        <v>4</v>
      </c>
      <c r="S56" s="80">
        <v>16</v>
      </c>
      <c r="T56" s="80">
        <v>33</v>
      </c>
      <c r="U56" s="81">
        <f t="shared" si="2"/>
        <v>49</v>
      </c>
    </row>
    <row r="57" spans="16:21" ht="15" customHeight="1" thickBot="1" x14ac:dyDescent="0.8">
      <c r="P57" s="74">
        <v>49</v>
      </c>
      <c r="Q57" s="75" t="s">
        <v>58</v>
      </c>
      <c r="R57" s="33">
        <v>4</v>
      </c>
      <c r="S57" s="33">
        <v>45</v>
      </c>
      <c r="T57" s="33">
        <v>48</v>
      </c>
      <c r="U57" s="76">
        <f t="shared" si="2"/>
        <v>93</v>
      </c>
    </row>
    <row r="58" spans="16:21" ht="15" customHeight="1" thickBot="1" x14ac:dyDescent="0.8">
      <c r="P58" s="77">
        <v>50</v>
      </c>
      <c r="Q58" s="78" t="s">
        <v>160</v>
      </c>
      <c r="R58" s="79">
        <v>3</v>
      </c>
      <c r="S58" s="80">
        <v>30</v>
      </c>
      <c r="T58" s="80"/>
      <c r="U58" s="81">
        <f t="shared" si="2"/>
        <v>30</v>
      </c>
    </row>
    <row r="59" spans="16:21" ht="15" customHeight="1" thickBot="1" x14ac:dyDescent="0.8">
      <c r="P59" s="74">
        <v>51</v>
      </c>
      <c r="Q59" s="75" t="s">
        <v>107</v>
      </c>
      <c r="R59" s="33">
        <v>4</v>
      </c>
      <c r="S59" s="33">
        <v>23</v>
      </c>
      <c r="T59" s="33">
        <v>23</v>
      </c>
      <c r="U59" s="76">
        <f t="shared" si="2"/>
        <v>46</v>
      </c>
    </row>
    <row r="60" spans="16:21" ht="15" customHeight="1" thickBot="1" x14ac:dyDescent="0.8">
      <c r="P60" s="77">
        <v>52</v>
      </c>
      <c r="Q60" s="78" t="s">
        <v>161</v>
      </c>
      <c r="R60" s="79">
        <v>4</v>
      </c>
      <c r="S60" s="80">
        <v>23</v>
      </c>
      <c r="T60" s="80">
        <v>38</v>
      </c>
      <c r="U60" s="81">
        <f t="shared" si="2"/>
        <v>61</v>
      </c>
    </row>
    <row r="61" spans="16:21" ht="15" customHeight="1" thickBot="1" x14ac:dyDescent="0.8">
      <c r="P61" s="74">
        <v>53</v>
      </c>
      <c r="Q61" s="75" t="s">
        <v>63</v>
      </c>
      <c r="R61" s="33">
        <v>4</v>
      </c>
      <c r="S61" s="33">
        <v>58</v>
      </c>
      <c r="T61" s="33">
        <v>102</v>
      </c>
      <c r="U61" s="76">
        <f t="shared" si="2"/>
        <v>160</v>
      </c>
    </row>
    <row r="62" spans="16:21" ht="15" customHeight="1" thickBot="1" x14ac:dyDescent="0.8">
      <c r="P62" s="77">
        <v>54</v>
      </c>
      <c r="Q62" s="78" t="s">
        <v>64</v>
      </c>
      <c r="R62" s="79">
        <v>5</v>
      </c>
      <c r="S62" s="80">
        <v>65</v>
      </c>
      <c r="T62" s="80">
        <v>122</v>
      </c>
      <c r="U62" s="81">
        <f t="shared" si="2"/>
        <v>187</v>
      </c>
    </row>
    <row r="63" spans="16:21" ht="15" customHeight="1" thickBot="1" x14ac:dyDescent="0.8">
      <c r="P63" s="74">
        <v>55</v>
      </c>
      <c r="Q63" s="75" t="s">
        <v>162</v>
      </c>
      <c r="R63" s="33">
        <v>3</v>
      </c>
      <c r="S63" s="33">
        <v>35</v>
      </c>
      <c r="T63" s="33"/>
      <c r="U63" s="76">
        <f t="shared" si="2"/>
        <v>35</v>
      </c>
    </row>
    <row r="64" spans="16:21" ht="15" customHeight="1" thickBot="1" x14ac:dyDescent="0.8">
      <c r="P64" s="77">
        <v>56</v>
      </c>
      <c r="Q64" s="78" t="s">
        <v>163</v>
      </c>
      <c r="R64" s="79">
        <v>3</v>
      </c>
      <c r="S64" s="80">
        <v>30</v>
      </c>
      <c r="T64" s="80"/>
      <c r="U64" s="81">
        <f t="shared" si="2"/>
        <v>30</v>
      </c>
    </row>
    <row r="65" spans="16:21" ht="15" customHeight="1" thickBot="1" x14ac:dyDescent="0.8">
      <c r="P65" s="74">
        <v>57</v>
      </c>
      <c r="Q65" s="75" t="s">
        <v>164</v>
      </c>
      <c r="R65" s="33">
        <v>4</v>
      </c>
      <c r="S65" s="33"/>
      <c r="T65" s="33">
        <v>20</v>
      </c>
      <c r="U65" s="76">
        <f t="shared" si="2"/>
        <v>20</v>
      </c>
    </row>
    <row r="66" spans="16:21" ht="15" customHeight="1" thickBot="1" x14ac:dyDescent="0.8">
      <c r="P66" s="77">
        <v>58</v>
      </c>
      <c r="Q66" s="78" t="s">
        <v>69</v>
      </c>
      <c r="R66" s="79">
        <v>3</v>
      </c>
      <c r="S66" s="80">
        <v>39</v>
      </c>
      <c r="T66" s="80"/>
      <c r="U66" s="81">
        <f t="shared" si="2"/>
        <v>39</v>
      </c>
    </row>
    <row r="67" spans="16:21" ht="15" customHeight="1" thickBot="1" x14ac:dyDescent="0.8">
      <c r="P67" s="74">
        <v>59</v>
      </c>
      <c r="Q67" s="75" t="s">
        <v>165</v>
      </c>
      <c r="R67" s="33">
        <v>4</v>
      </c>
      <c r="S67" s="33">
        <v>41</v>
      </c>
      <c r="T67" s="33">
        <v>64</v>
      </c>
      <c r="U67" s="76">
        <f t="shared" si="2"/>
        <v>105</v>
      </c>
    </row>
    <row r="68" spans="16:21" ht="15" customHeight="1" thickBot="1" x14ac:dyDescent="0.8">
      <c r="P68" s="77">
        <v>60</v>
      </c>
      <c r="Q68" s="78" t="s">
        <v>166</v>
      </c>
      <c r="R68" s="79">
        <v>3</v>
      </c>
      <c r="S68" s="80">
        <v>19</v>
      </c>
      <c r="T68" s="80"/>
      <c r="U68" s="81">
        <f t="shared" si="2"/>
        <v>19</v>
      </c>
    </row>
    <row r="69" spans="16:21" ht="15" customHeight="1" thickBot="1" x14ac:dyDescent="0.8">
      <c r="P69" s="74">
        <v>61</v>
      </c>
      <c r="Q69" s="75" t="s">
        <v>70</v>
      </c>
      <c r="R69" s="33">
        <v>3</v>
      </c>
      <c r="S69" s="33">
        <v>15</v>
      </c>
      <c r="T69" s="33"/>
      <c r="U69" s="76">
        <f t="shared" si="2"/>
        <v>15</v>
      </c>
    </row>
    <row r="70" spans="16:21" ht="25" customHeight="1" thickBot="1" x14ac:dyDescent="0.8">
      <c r="P70" s="82" t="s">
        <v>167</v>
      </c>
      <c r="Q70" s="83"/>
      <c r="R70" s="84">
        <f>SUM(R9:R69)/61</f>
        <v>3.9836065573770494</v>
      </c>
      <c r="S70" s="85">
        <f>SUM(S9:S69)</f>
        <v>3072</v>
      </c>
      <c r="T70" s="85">
        <f>SUM(T9:T69)</f>
        <v>2184</v>
      </c>
      <c r="U70" s="86">
        <f>SUM(U9:U69)</f>
        <v>5256</v>
      </c>
    </row>
    <row r="71" spans="16:21" ht="20.7" thickTop="1" x14ac:dyDescent="0.75"/>
  </sheetData>
  <sortState ref="F13:H22">
    <sortCondition descending="1" ref="F13:F22"/>
  </sortState>
  <mergeCells count="7">
    <mergeCell ref="P70:Q70"/>
    <mergeCell ref="P6:U6"/>
    <mergeCell ref="P7:P8"/>
    <mergeCell ref="Q7:Q8"/>
    <mergeCell ref="R7:R8"/>
    <mergeCell ref="S7:T7"/>
    <mergeCell ref="U7:U8"/>
  </mergeCells>
  <pageMargins left="0.7" right="0.7" top="0.75" bottom="0.75" header="0.3" footer="0.3"/>
  <pageSetup paperSize="9" orientation="portrait" r:id="rId1"/>
  <ignoredErrors>
    <ignoredError sqref="D2:M2" numberStoredAsText="1"/>
    <ignoredError sqref="U9:U6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8"/>
  <sheetViews>
    <sheetView showGridLines="0" zoomScaleNormal="100" zoomScalePageLayoutView="200" workbookViewId="0"/>
  </sheetViews>
  <sheetFormatPr defaultColWidth="10.84765625" defaultRowHeight="15" x14ac:dyDescent="0.6"/>
  <cols>
    <col min="1" max="1" width="5.546875" style="20" customWidth="1"/>
    <col min="2" max="2" width="13.546875" style="20" customWidth="1"/>
    <col min="3" max="3" width="30.546875" style="20" customWidth="1"/>
    <col min="4" max="8" width="10.546875" style="20" customWidth="1"/>
    <col min="9" max="19" width="10.546875" style="20" hidden="1" customWidth="1"/>
    <col min="20" max="20" width="5.3984375" style="21" bestFit="1" customWidth="1"/>
    <col min="21" max="21" width="26.546875" style="20" customWidth="1"/>
    <col min="22" max="24" width="13.546875" style="20" customWidth="1"/>
    <col min="25" max="26" width="10.84765625" style="20"/>
    <col min="27" max="27" width="0" style="20" hidden="1" customWidth="1"/>
    <col min="28" max="16384" width="10.84765625" style="20"/>
  </cols>
  <sheetData>
    <row r="1" spans="2:27" ht="21" customHeight="1" thickBot="1" x14ac:dyDescent="0.65"/>
    <row r="2" spans="2:27" s="19" customFormat="1" ht="50.05" customHeight="1" thickTop="1" thickBot="1" x14ac:dyDescent="0.65">
      <c r="B2" s="55" t="s">
        <v>120</v>
      </c>
      <c r="C2" s="56" t="s">
        <v>16</v>
      </c>
      <c r="D2" s="31" t="s">
        <v>15</v>
      </c>
      <c r="E2" s="31" t="s">
        <v>14</v>
      </c>
      <c r="F2" s="31" t="s">
        <v>13</v>
      </c>
      <c r="G2" s="31" t="s">
        <v>12</v>
      </c>
      <c r="H2" s="32" t="s">
        <v>11</v>
      </c>
      <c r="I2" s="28" t="s">
        <v>10</v>
      </c>
      <c r="J2" s="16" t="s">
        <v>9</v>
      </c>
      <c r="K2" s="16" t="s">
        <v>8</v>
      </c>
      <c r="L2" s="16" t="s">
        <v>7</v>
      </c>
      <c r="M2" s="16" t="s">
        <v>6</v>
      </c>
      <c r="N2" s="16" t="s">
        <v>5</v>
      </c>
      <c r="O2" s="16" t="s">
        <v>4</v>
      </c>
      <c r="P2" s="16" t="s">
        <v>3</v>
      </c>
      <c r="Q2" s="16" t="s">
        <v>2</v>
      </c>
      <c r="R2" s="16" t="s">
        <v>1</v>
      </c>
      <c r="S2" s="17" t="s">
        <v>0</v>
      </c>
      <c r="T2" s="18"/>
      <c r="AA2" s="47"/>
    </row>
    <row r="3" spans="2:27" ht="50.05" customHeight="1" thickBot="1" x14ac:dyDescent="0.65">
      <c r="B3" s="57"/>
      <c r="C3" s="51" t="s">
        <v>72</v>
      </c>
      <c r="D3" s="33">
        <v>212</v>
      </c>
      <c r="E3" s="33">
        <v>210</v>
      </c>
      <c r="F3" s="33">
        <v>218</v>
      </c>
      <c r="G3" s="33">
        <v>202</v>
      </c>
      <c r="H3" s="34">
        <v>191</v>
      </c>
      <c r="I3" s="29">
        <v>173</v>
      </c>
      <c r="J3" s="22">
        <v>152</v>
      </c>
      <c r="K3" s="22">
        <v>145</v>
      </c>
      <c r="L3" s="22">
        <v>133</v>
      </c>
      <c r="M3" s="22">
        <v>124</v>
      </c>
      <c r="N3" s="22">
        <v>127</v>
      </c>
      <c r="O3" s="22">
        <v>125</v>
      </c>
      <c r="P3" s="22">
        <v>104</v>
      </c>
      <c r="Q3" s="22">
        <v>54</v>
      </c>
      <c r="R3" s="22">
        <v>123</v>
      </c>
      <c r="S3" s="23">
        <v>131</v>
      </c>
      <c r="T3" s="24"/>
    </row>
    <row r="4" spans="2:27" ht="50.05" customHeight="1" thickBot="1" x14ac:dyDescent="0.65">
      <c r="B4" s="58"/>
      <c r="C4" s="52" t="s">
        <v>73</v>
      </c>
      <c r="D4" s="45">
        <f t="shared" ref="D4:S4" si="0">2*D3</f>
        <v>424</v>
      </c>
      <c r="E4" s="45">
        <f t="shared" si="0"/>
        <v>420</v>
      </c>
      <c r="F4" s="45">
        <f t="shared" si="0"/>
        <v>436</v>
      </c>
      <c r="G4" s="45">
        <f t="shared" si="0"/>
        <v>404</v>
      </c>
      <c r="H4" s="46">
        <f t="shared" si="0"/>
        <v>382</v>
      </c>
      <c r="I4" s="30">
        <f t="shared" si="0"/>
        <v>346</v>
      </c>
      <c r="J4" s="25">
        <f t="shared" si="0"/>
        <v>304</v>
      </c>
      <c r="K4" s="25">
        <f t="shared" si="0"/>
        <v>290</v>
      </c>
      <c r="L4" s="25">
        <f t="shared" si="0"/>
        <v>266</v>
      </c>
      <c r="M4" s="25">
        <f t="shared" si="0"/>
        <v>248</v>
      </c>
      <c r="N4" s="25">
        <f t="shared" si="0"/>
        <v>254</v>
      </c>
      <c r="O4" s="25">
        <f t="shared" si="0"/>
        <v>250</v>
      </c>
      <c r="P4" s="25">
        <f t="shared" si="0"/>
        <v>208</v>
      </c>
      <c r="Q4" s="25">
        <f t="shared" si="0"/>
        <v>108</v>
      </c>
      <c r="R4" s="25">
        <f t="shared" si="0"/>
        <v>246</v>
      </c>
      <c r="S4" s="26">
        <f t="shared" si="0"/>
        <v>262</v>
      </c>
      <c r="T4" s="27"/>
    </row>
    <row r="5" spans="2:27" ht="15.3" thickTop="1" x14ac:dyDescent="0.6"/>
    <row r="6" spans="2:27" ht="15.3" thickBot="1" x14ac:dyDescent="0.65"/>
    <row r="7" spans="2:27" ht="20.05" customHeight="1" thickTop="1" thickBot="1" x14ac:dyDescent="0.65">
      <c r="U7" s="35" t="s">
        <v>118</v>
      </c>
      <c r="V7" s="36"/>
      <c r="W7" s="36"/>
      <c r="X7" s="37"/>
    </row>
    <row r="8" spans="2:27" ht="20.05" customHeight="1" thickBot="1" x14ac:dyDescent="0.65">
      <c r="U8" s="38" t="s">
        <v>75</v>
      </c>
      <c r="V8" s="39" t="s">
        <v>76</v>
      </c>
      <c r="W8" s="39" t="s">
        <v>77</v>
      </c>
      <c r="X8" s="40" t="s">
        <v>78</v>
      </c>
    </row>
    <row r="9" spans="2:27" ht="15" customHeight="1" thickBot="1" x14ac:dyDescent="0.65">
      <c r="U9" s="53" t="s">
        <v>79</v>
      </c>
      <c r="V9" s="41">
        <v>12</v>
      </c>
      <c r="W9" s="41">
        <v>4</v>
      </c>
      <c r="X9" s="42">
        <v>4</v>
      </c>
    </row>
    <row r="10" spans="2:27" ht="15" customHeight="1" thickBot="1" x14ac:dyDescent="0.65">
      <c r="U10" s="54" t="s">
        <v>80</v>
      </c>
      <c r="V10" s="43">
        <v>2</v>
      </c>
      <c r="W10" s="43"/>
      <c r="X10" s="44">
        <v>2</v>
      </c>
    </row>
    <row r="11" spans="2:27" ht="15" customHeight="1" thickBot="1" x14ac:dyDescent="0.65">
      <c r="B11"/>
      <c r="U11" s="53" t="s">
        <v>81</v>
      </c>
      <c r="V11" s="41">
        <v>1</v>
      </c>
      <c r="W11" s="41">
        <v>1</v>
      </c>
      <c r="X11" s="42"/>
    </row>
    <row r="12" spans="2:27" ht="15" customHeight="1" thickBot="1" x14ac:dyDescent="0.65">
      <c r="U12" s="54" t="s">
        <v>82</v>
      </c>
      <c r="V12" s="43">
        <v>7</v>
      </c>
      <c r="W12" s="43">
        <v>4</v>
      </c>
      <c r="X12" s="44">
        <v>3</v>
      </c>
    </row>
    <row r="13" spans="2:27" ht="15" customHeight="1" thickBot="1" x14ac:dyDescent="0.65">
      <c r="U13" s="53" t="s">
        <v>83</v>
      </c>
      <c r="V13" s="41">
        <v>3</v>
      </c>
      <c r="W13" s="41">
        <v>1</v>
      </c>
      <c r="X13" s="42">
        <v>1</v>
      </c>
    </row>
    <row r="14" spans="2:27" ht="15" customHeight="1" thickBot="1" x14ac:dyDescent="0.65">
      <c r="U14" s="54" t="s">
        <v>84</v>
      </c>
      <c r="V14" s="43">
        <v>1</v>
      </c>
      <c r="W14" s="43">
        <v>1</v>
      </c>
      <c r="X14" s="44"/>
    </row>
    <row r="15" spans="2:27" ht="15" customHeight="1" thickBot="1" x14ac:dyDescent="0.65">
      <c r="U15" s="53" t="s">
        <v>85</v>
      </c>
      <c r="V15" s="41">
        <v>1</v>
      </c>
      <c r="W15" s="41"/>
      <c r="X15" s="42">
        <v>1</v>
      </c>
    </row>
    <row r="16" spans="2:27" ht="15" customHeight="1" thickBot="1" x14ac:dyDescent="0.65">
      <c r="U16" s="54" t="s">
        <v>86</v>
      </c>
      <c r="V16" s="43">
        <v>12</v>
      </c>
      <c r="W16" s="43">
        <v>6</v>
      </c>
      <c r="X16" s="44">
        <v>6</v>
      </c>
    </row>
    <row r="17" spans="21:24" ht="15" customHeight="1" thickBot="1" x14ac:dyDescent="0.65">
      <c r="U17" s="53" t="s">
        <v>87</v>
      </c>
      <c r="V17" s="41">
        <v>15</v>
      </c>
      <c r="W17" s="41">
        <v>6</v>
      </c>
      <c r="X17" s="42">
        <v>5</v>
      </c>
    </row>
    <row r="18" spans="21:24" ht="15" customHeight="1" thickBot="1" x14ac:dyDescent="0.65">
      <c r="U18" s="54" t="s">
        <v>88</v>
      </c>
      <c r="V18" s="43">
        <v>2</v>
      </c>
      <c r="W18" s="43">
        <v>2</v>
      </c>
      <c r="X18" s="44">
        <v>2</v>
      </c>
    </row>
    <row r="19" spans="21:24" ht="15" customHeight="1" thickBot="1" x14ac:dyDescent="0.65">
      <c r="U19" s="53" t="s">
        <v>89</v>
      </c>
      <c r="V19" s="41">
        <v>7</v>
      </c>
      <c r="W19" s="41">
        <v>3</v>
      </c>
      <c r="X19" s="42">
        <v>4</v>
      </c>
    </row>
    <row r="20" spans="21:24" ht="15" customHeight="1" thickBot="1" x14ac:dyDescent="0.65">
      <c r="U20" s="54" t="s">
        <v>90</v>
      </c>
      <c r="V20" s="43">
        <v>1</v>
      </c>
      <c r="W20" s="43">
        <v>1</v>
      </c>
      <c r="X20" s="44">
        <v>1</v>
      </c>
    </row>
    <row r="21" spans="21:24" ht="15" customHeight="1" thickBot="1" x14ac:dyDescent="0.65">
      <c r="U21" s="53" t="s">
        <v>91</v>
      </c>
      <c r="V21" s="41">
        <v>7</v>
      </c>
      <c r="W21" s="41">
        <v>4</v>
      </c>
      <c r="X21" s="42">
        <v>3</v>
      </c>
    </row>
    <row r="22" spans="21:24" ht="15" customHeight="1" thickBot="1" x14ac:dyDescent="0.65">
      <c r="U22" s="54" t="s">
        <v>92</v>
      </c>
      <c r="V22" s="43">
        <v>2</v>
      </c>
      <c r="W22" s="43"/>
      <c r="X22" s="44">
        <v>2</v>
      </c>
    </row>
    <row r="23" spans="21:24" ht="15" customHeight="1" thickBot="1" x14ac:dyDescent="0.65">
      <c r="U23" s="53" t="s">
        <v>93</v>
      </c>
      <c r="V23" s="41">
        <v>5</v>
      </c>
      <c r="W23" s="41">
        <v>1</v>
      </c>
      <c r="X23" s="42">
        <v>2</v>
      </c>
    </row>
    <row r="24" spans="21:24" ht="15" customHeight="1" thickBot="1" x14ac:dyDescent="0.65">
      <c r="U24" s="54" t="s">
        <v>94</v>
      </c>
      <c r="V24" s="43">
        <v>2</v>
      </c>
      <c r="W24" s="43">
        <v>1</v>
      </c>
      <c r="X24" s="44">
        <v>1</v>
      </c>
    </row>
    <row r="25" spans="21:24" ht="15" customHeight="1" thickBot="1" x14ac:dyDescent="0.65">
      <c r="U25" s="53" t="s">
        <v>95</v>
      </c>
      <c r="V25" s="41">
        <v>3</v>
      </c>
      <c r="W25" s="41">
        <v>1</v>
      </c>
      <c r="X25" s="42">
        <v>1</v>
      </c>
    </row>
    <row r="26" spans="21:24" ht="15" customHeight="1" thickBot="1" x14ac:dyDescent="0.65">
      <c r="U26" s="54" t="s">
        <v>96</v>
      </c>
      <c r="V26" s="43">
        <v>3</v>
      </c>
      <c r="W26" s="43">
        <v>1</v>
      </c>
      <c r="X26" s="44">
        <v>2</v>
      </c>
    </row>
    <row r="27" spans="21:24" ht="15" customHeight="1" thickBot="1" x14ac:dyDescent="0.65">
      <c r="U27" s="53" t="s">
        <v>97</v>
      </c>
      <c r="V27" s="41">
        <v>6</v>
      </c>
      <c r="W27" s="41">
        <v>4</v>
      </c>
      <c r="X27" s="42">
        <v>2</v>
      </c>
    </row>
    <row r="28" spans="21:24" ht="15" customHeight="1" thickBot="1" x14ac:dyDescent="0.65">
      <c r="U28" s="54" t="s">
        <v>98</v>
      </c>
      <c r="V28" s="43">
        <v>6</v>
      </c>
      <c r="W28" s="43">
        <v>2</v>
      </c>
      <c r="X28" s="44">
        <v>4</v>
      </c>
    </row>
    <row r="29" spans="21:24" ht="15" customHeight="1" thickBot="1" x14ac:dyDescent="0.65">
      <c r="U29" s="53" t="s">
        <v>99</v>
      </c>
      <c r="V29" s="41">
        <v>5</v>
      </c>
      <c r="W29" s="41">
        <v>1</v>
      </c>
      <c r="X29" s="42">
        <v>1</v>
      </c>
    </row>
    <row r="30" spans="21:24" ht="15" customHeight="1" thickBot="1" x14ac:dyDescent="0.65">
      <c r="U30" s="54" t="s">
        <v>100</v>
      </c>
      <c r="V30" s="43">
        <v>2</v>
      </c>
      <c r="W30" s="43">
        <v>2</v>
      </c>
      <c r="X30" s="44">
        <v>2</v>
      </c>
    </row>
    <row r="31" spans="21:24" ht="15" customHeight="1" thickBot="1" x14ac:dyDescent="0.65">
      <c r="U31" s="53" t="s">
        <v>101</v>
      </c>
      <c r="V31" s="41">
        <v>15</v>
      </c>
      <c r="W31" s="41">
        <v>5</v>
      </c>
      <c r="X31" s="42">
        <v>5</v>
      </c>
    </row>
    <row r="32" spans="21:24" ht="15" customHeight="1" thickBot="1" x14ac:dyDescent="0.65">
      <c r="U32" s="54" t="s">
        <v>102</v>
      </c>
      <c r="V32" s="43">
        <v>5</v>
      </c>
      <c r="W32" s="43">
        <v>2</v>
      </c>
      <c r="X32" s="44">
        <v>3</v>
      </c>
    </row>
    <row r="33" spans="21:24" ht="15" customHeight="1" thickBot="1" x14ac:dyDescent="0.65">
      <c r="U33" s="53" t="s">
        <v>103</v>
      </c>
      <c r="V33" s="41">
        <v>11</v>
      </c>
      <c r="W33" s="41">
        <v>4</v>
      </c>
      <c r="X33" s="42">
        <v>4</v>
      </c>
    </row>
    <row r="34" spans="21:24" ht="15" customHeight="1" thickBot="1" x14ac:dyDescent="0.65">
      <c r="U34" s="54" t="s">
        <v>104</v>
      </c>
      <c r="V34" s="43">
        <v>15</v>
      </c>
      <c r="W34" s="43">
        <v>5</v>
      </c>
      <c r="X34" s="44">
        <v>5</v>
      </c>
    </row>
    <row r="35" spans="21:24" ht="15" customHeight="1" thickBot="1" x14ac:dyDescent="0.65">
      <c r="U35" s="53" t="s">
        <v>105</v>
      </c>
      <c r="V35" s="41">
        <v>5</v>
      </c>
      <c r="W35" s="41">
        <v>1</v>
      </c>
      <c r="X35" s="42">
        <v>2</v>
      </c>
    </row>
    <row r="36" spans="21:24" ht="15" customHeight="1" thickBot="1" x14ac:dyDescent="0.65">
      <c r="U36" s="54" t="s">
        <v>106</v>
      </c>
      <c r="V36" s="43">
        <v>7</v>
      </c>
      <c r="W36" s="43">
        <v>2</v>
      </c>
      <c r="X36" s="44">
        <v>3</v>
      </c>
    </row>
    <row r="37" spans="21:24" ht="15" customHeight="1" thickBot="1" x14ac:dyDescent="0.65">
      <c r="U37" s="53" t="s">
        <v>107</v>
      </c>
      <c r="V37" s="41">
        <v>9</v>
      </c>
      <c r="W37" s="41">
        <v>5</v>
      </c>
      <c r="X37" s="42">
        <v>3</v>
      </c>
    </row>
    <row r="38" spans="21:24" ht="15" customHeight="1" thickBot="1" x14ac:dyDescent="0.65">
      <c r="U38" s="54" t="s">
        <v>108</v>
      </c>
      <c r="V38" s="43">
        <v>15</v>
      </c>
      <c r="W38" s="43">
        <v>7</v>
      </c>
      <c r="X38" s="44">
        <v>8</v>
      </c>
    </row>
    <row r="39" spans="21:24" ht="15" customHeight="1" thickBot="1" x14ac:dyDescent="0.65">
      <c r="U39" s="53" t="s">
        <v>109</v>
      </c>
      <c r="V39" s="41">
        <v>1</v>
      </c>
      <c r="W39" s="41">
        <v>1</v>
      </c>
      <c r="X39" s="42"/>
    </row>
    <row r="40" spans="21:24" ht="15" customHeight="1" thickBot="1" x14ac:dyDescent="0.65">
      <c r="U40" s="54" t="s">
        <v>110</v>
      </c>
      <c r="V40" s="43">
        <v>1</v>
      </c>
      <c r="W40" s="43">
        <v>1</v>
      </c>
      <c r="X40" s="44">
        <v>1</v>
      </c>
    </row>
    <row r="41" spans="21:24" ht="15" customHeight="1" thickBot="1" x14ac:dyDescent="0.65">
      <c r="U41" s="53" t="s">
        <v>111</v>
      </c>
      <c r="V41" s="41">
        <v>6</v>
      </c>
      <c r="W41" s="41">
        <v>3</v>
      </c>
      <c r="X41" s="42">
        <v>1</v>
      </c>
    </row>
    <row r="42" spans="21:24" ht="15" customHeight="1" thickBot="1" x14ac:dyDescent="0.65">
      <c r="U42" s="54" t="s">
        <v>112</v>
      </c>
      <c r="V42" s="43">
        <v>9</v>
      </c>
      <c r="W42" s="43">
        <v>3</v>
      </c>
      <c r="X42" s="44">
        <v>3</v>
      </c>
    </row>
    <row r="43" spans="21:24" ht="15" customHeight="1" thickBot="1" x14ac:dyDescent="0.65">
      <c r="U43" s="53" t="s">
        <v>113</v>
      </c>
      <c r="V43" s="41">
        <v>1</v>
      </c>
      <c r="W43" s="41">
        <v>1</v>
      </c>
      <c r="X43" s="42">
        <v>1</v>
      </c>
    </row>
    <row r="44" spans="21:24" ht="15" customHeight="1" thickBot="1" x14ac:dyDescent="0.65">
      <c r="U44" s="54" t="s">
        <v>114</v>
      </c>
      <c r="V44" s="43">
        <v>1</v>
      </c>
      <c r="W44" s="43">
        <v>1</v>
      </c>
      <c r="X44" s="44">
        <v>1</v>
      </c>
    </row>
    <row r="45" spans="21:24" ht="15" customHeight="1" thickBot="1" x14ac:dyDescent="0.65">
      <c r="U45" s="53" t="s">
        <v>115</v>
      </c>
      <c r="V45" s="41">
        <v>1</v>
      </c>
      <c r="W45" s="41">
        <v>1</v>
      </c>
      <c r="X45" s="42">
        <v>1</v>
      </c>
    </row>
    <row r="46" spans="21:24" ht="15" customHeight="1" thickBot="1" x14ac:dyDescent="0.65">
      <c r="U46" s="54" t="s">
        <v>116</v>
      </c>
      <c r="V46" s="43">
        <v>5</v>
      </c>
      <c r="W46" s="43">
        <v>1</v>
      </c>
      <c r="X46" s="44">
        <v>2</v>
      </c>
    </row>
    <row r="47" spans="21:24" ht="15.3" thickBot="1" x14ac:dyDescent="0.65">
      <c r="U47" s="48" t="s">
        <v>117</v>
      </c>
      <c r="V47" s="49">
        <v>212</v>
      </c>
      <c r="W47" s="49">
        <v>89</v>
      </c>
      <c r="X47" s="50">
        <v>92</v>
      </c>
    </row>
    <row r="48" spans="21:24" ht="15.3" thickTop="1" x14ac:dyDescent="0.6"/>
  </sheetData>
  <sortState ref="R11:T26">
    <sortCondition descending="1" ref="R11:R26"/>
  </sortState>
  <mergeCells count="1">
    <mergeCell ref="U7:X7"/>
  </mergeCells>
  <pageMargins left="0.7" right="0.7" top="0.75" bottom="0.75" header="0.3" footer="0.3"/>
  <pageSetup paperSize="9" orientation="portrait" r:id="rId1"/>
  <ignoredErrors>
    <ignoredError sqref="D2:S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showGridLines="0" tabSelected="1" zoomScale="85" zoomScaleNormal="85" zoomScalePageLayoutView="200" workbookViewId="0">
      <selection activeCell="J9" sqref="J9"/>
    </sheetView>
  </sheetViews>
  <sheetFormatPr defaultColWidth="11" defaultRowHeight="20.399999999999999" x14ac:dyDescent="0.75"/>
  <cols>
    <col min="1" max="1" width="5.546875" style="8" customWidth="1"/>
    <col min="2" max="2" width="13.546875" style="11" customWidth="1"/>
    <col min="3" max="3" width="30.546875" style="11" customWidth="1"/>
    <col min="4" max="8" width="10.546875" style="8" customWidth="1"/>
    <col min="9" max="16384" width="11" style="8"/>
  </cols>
  <sheetData>
    <row r="1" spans="2:8" ht="21" customHeight="1" thickBot="1" x14ac:dyDescent="0.8"/>
    <row r="2" spans="2:8" s="62" customFormat="1" ht="50.1" customHeight="1" thickTop="1" thickBot="1" x14ac:dyDescent="0.65">
      <c r="B2" s="55" t="s">
        <v>120</v>
      </c>
      <c r="C2" s="56" t="s">
        <v>16</v>
      </c>
      <c r="D2" s="31" t="s">
        <v>15</v>
      </c>
      <c r="E2" s="31" t="s">
        <v>14</v>
      </c>
      <c r="F2" s="31" t="s">
        <v>13</v>
      </c>
      <c r="G2" s="31" t="s">
        <v>12</v>
      </c>
      <c r="H2" s="32" t="s">
        <v>11</v>
      </c>
    </row>
    <row r="3" spans="2:8" ht="50.05" customHeight="1" thickBot="1" x14ac:dyDescent="0.55000000000000004">
      <c r="B3" s="118"/>
      <c r="C3" s="63" t="s">
        <v>168</v>
      </c>
      <c r="D3" s="4">
        <v>23888.827000000001</v>
      </c>
      <c r="E3" s="4">
        <v>23769.1</v>
      </c>
      <c r="F3" s="4">
        <v>23876.6</v>
      </c>
      <c r="G3" s="4">
        <v>24304.510000000002</v>
      </c>
      <c r="H3" s="5">
        <v>21659.26</v>
      </c>
    </row>
    <row r="4" spans="2:8" ht="50.05" customHeight="1" thickBot="1" x14ac:dyDescent="0.55000000000000004">
      <c r="B4" s="119"/>
      <c r="C4" s="64" t="s">
        <v>169</v>
      </c>
      <c r="D4" s="6">
        <v>42482.641500000005</v>
      </c>
      <c r="E4" s="6">
        <v>38550.699999999997</v>
      </c>
      <c r="F4" s="6">
        <v>41658.1</v>
      </c>
      <c r="G4" s="6">
        <v>40674.120000000003</v>
      </c>
      <c r="H4" s="7">
        <v>36462.79</v>
      </c>
    </row>
    <row r="5" spans="2:8" ht="50.05" customHeight="1" thickTop="1" thickBot="1" x14ac:dyDescent="0.55000000000000004">
      <c r="B5" s="1"/>
      <c r="C5" s="63" t="s">
        <v>17</v>
      </c>
      <c r="D5" s="1">
        <v>5256</v>
      </c>
      <c r="E5" s="1">
        <v>5621</v>
      </c>
      <c r="F5" s="1">
        <v>5627</v>
      </c>
      <c r="G5" s="1">
        <v>5315</v>
      </c>
      <c r="H5" s="1">
        <v>4171</v>
      </c>
    </row>
    <row r="6" spans="2:8" ht="50.05" customHeight="1" thickBot="1" x14ac:dyDescent="0.55000000000000004">
      <c r="B6" s="14"/>
      <c r="C6" s="64" t="s">
        <v>119</v>
      </c>
      <c r="D6" s="14">
        <f t="shared" ref="D6:H6" si="0">2*D5</f>
        <v>10512</v>
      </c>
      <c r="E6" s="14">
        <f t="shared" si="0"/>
        <v>11242</v>
      </c>
      <c r="F6" s="14">
        <f t="shared" si="0"/>
        <v>11254</v>
      </c>
      <c r="G6" s="14">
        <f t="shared" si="0"/>
        <v>10630</v>
      </c>
      <c r="H6" s="14">
        <f t="shared" si="0"/>
        <v>8342</v>
      </c>
    </row>
    <row r="7" spans="2:8" s="20" customFormat="1" ht="50.05" customHeight="1" thickTop="1" thickBot="1" x14ac:dyDescent="0.65">
      <c r="B7" s="57"/>
      <c r="C7" s="51" t="s">
        <v>72</v>
      </c>
      <c r="D7" s="33">
        <v>212</v>
      </c>
      <c r="E7" s="33">
        <v>210</v>
      </c>
      <c r="F7" s="33">
        <v>218</v>
      </c>
      <c r="G7" s="33">
        <v>202</v>
      </c>
      <c r="H7" s="34">
        <v>191</v>
      </c>
    </row>
    <row r="8" spans="2:8" s="20" customFormat="1" ht="50.05" customHeight="1" thickBot="1" x14ac:dyDescent="0.65">
      <c r="B8" s="58"/>
      <c r="C8" s="52" t="s">
        <v>73</v>
      </c>
      <c r="D8" s="45">
        <f t="shared" ref="D8:H8" si="1">2*D7</f>
        <v>424</v>
      </c>
      <c r="E8" s="45">
        <f t="shared" si="1"/>
        <v>420</v>
      </c>
      <c r="F8" s="45">
        <f t="shared" si="1"/>
        <v>436</v>
      </c>
      <c r="G8" s="45">
        <f t="shared" si="1"/>
        <v>404</v>
      </c>
      <c r="H8" s="46">
        <f t="shared" si="1"/>
        <v>382</v>
      </c>
    </row>
    <row r="9" spans="2:8" s="20" customFormat="1" ht="114.6" customHeight="1" thickTop="1" thickBot="1" x14ac:dyDescent="0.65">
      <c r="B9" s="120"/>
      <c r="C9" s="120"/>
      <c r="D9" s="120"/>
      <c r="E9" s="120"/>
      <c r="F9" s="120"/>
      <c r="G9" s="120"/>
      <c r="H9" s="120"/>
    </row>
    <row r="10" spans="2:8" s="20" customFormat="1" ht="50.05" customHeight="1" thickTop="1" thickBot="1" x14ac:dyDescent="0.65">
      <c r="B10" s="55" t="s">
        <v>120</v>
      </c>
      <c r="C10" s="56" t="s">
        <v>16</v>
      </c>
      <c r="D10" s="31" t="s">
        <v>15</v>
      </c>
      <c r="E10" s="31" t="s">
        <v>14</v>
      </c>
      <c r="F10" s="31" t="s">
        <v>13</v>
      </c>
      <c r="G10" s="31" t="s">
        <v>12</v>
      </c>
      <c r="H10" s="32" t="s">
        <v>11</v>
      </c>
    </row>
    <row r="11" spans="2:8" ht="50.05" customHeight="1" thickBot="1" x14ac:dyDescent="0.55000000000000004">
      <c r="B11" s="118"/>
      <c r="C11" s="63" t="s">
        <v>198</v>
      </c>
      <c r="D11" s="4">
        <f>D3+D6+D8</f>
        <v>34824.827000000005</v>
      </c>
      <c r="E11" s="4">
        <f t="shared" ref="E11:H11" si="2">E3+E6+E8</f>
        <v>35431.1</v>
      </c>
      <c r="F11" s="4">
        <f t="shared" si="2"/>
        <v>35566.6</v>
      </c>
      <c r="G11" s="4">
        <f t="shared" si="2"/>
        <v>35338.51</v>
      </c>
      <c r="H11" s="4">
        <f t="shared" si="2"/>
        <v>30383.26</v>
      </c>
    </row>
    <row r="12" spans="2:8" ht="50.05" customHeight="1" thickBot="1" x14ac:dyDescent="0.55000000000000004">
      <c r="B12" s="119"/>
      <c r="C12" s="64" t="s">
        <v>199</v>
      </c>
      <c r="D12" s="6">
        <f>D4+D6+D8</f>
        <v>53418.641500000005</v>
      </c>
      <c r="E12" s="6">
        <f t="shared" ref="E12:H12" si="3">E4+E6+E8</f>
        <v>50212.7</v>
      </c>
      <c r="F12" s="6">
        <f t="shared" si="3"/>
        <v>53348.1</v>
      </c>
      <c r="G12" s="6">
        <f t="shared" si="3"/>
        <v>51708.12</v>
      </c>
      <c r="H12" s="6">
        <f t="shared" si="3"/>
        <v>45186.79</v>
      </c>
    </row>
    <row r="13" spans="2:8" ht="15" customHeight="1" thickTop="1" x14ac:dyDescent="0.75"/>
    <row r="14" spans="2:8" ht="15" customHeight="1" x14ac:dyDescent="0.75"/>
    <row r="15" spans="2:8" ht="15" customHeight="1" x14ac:dyDescent="0.75"/>
    <row r="16" spans="2:8" ht="15" customHeight="1" x14ac:dyDescent="0.75"/>
    <row r="17" spans="4:8" ht="15" customHeight="1" x14ac:dyDescent="0.75"/>
    <row r="18" spans="4:8" ht="15" customHeight="1" x14ac:dyDescent="0.75"/>
    <row r="19" spans="4:8" s="11" customFormat="1" ht="15" customHeight="1" x14ac:dyDescent="0.75">
      <c r="D19" s="8"/>
      <c r="E19" s="8"/>
      <c r="F19" s="8"/>
      <c r="G19" s="8"/>
      <c r="H19" s="8"/>
    </row>
    <row r="20" spans="4:8" s="11" customFormat="1" ht="15" customHeight="1" x14ac:dyDescent="0.75">
      <c r="D20" s="8"/>
      <c r="E20" s="8"/>
      <c r="F20" s="8"/>
      <c r="G20" s="8"/>
      <c r="H20" s="8"/>
    </row>
    <row r="21" spans="4:8" s="11" customFormat="1" ht="15" customHeight="1" x14ac:dyDescent="0.75">
      <c r="D21" s="8"/>
      <c r="E21" s="8"/>
      <c r="F21" s="8"/>
      <c r="G21" s="8"/>
      <c r="H21" s="8"/>
    </row>
    <row r="22" spans="4:8" s="11" customFormat="1" ht="15" customHeight="1" x14ac:dyDescent="0.75">
      <c r="D22" s="8"/>
      <c r="E22" s="8"/>
      <c r="F22" s="8"/>
      <c r="G22" s="8"/>
      <c r="H22" s="8"/>
    </row>
    <row r="23" spans="4:8" s="11" customFormat="1" ht="15" customHeight="1" x14ac:dyDescent="0.75">
      <c r="D23" s="8"/>
      <c r="E23" s="8"/>
      <c r="F23" s="8"/>
      <c r="G23" s="8"/>
      <c r="H23" s="8"/>
    </row>
    <row r="24" spans="4:8" s="11" customFormat="1" ht="15" customHeight="1" x14ac:dyDescent="0.75">
      <c r="D24" s="8"/>
      <c r="E24" s="8"/>
      <c r="F24" s="8"/>
      <c r="G24" s="8"/>
      <c r="H24" s="8"/>
    </row>
    <row r="25" spans="4:8" s="11" customFormat="1" ht="15" customHeight="1" x14ac:dyDescent="0.75">
      <c r="D25" s="8"/>
      <c r="E25" s="8"/>
      <c r="F25" s="8"/>
      <c r="G25" s="8"/>
      <c r="H25" s="8"/>
    </row>
    <row r="26" spans="4:8" s="11" customFormat="1" ht="15" customHeight="1" x14ac:dyDescent="0.75">
      <c r="D26" s="8"/>
      <c r="E26" s="8"/>
      <c r="F26" s="8"/>
      <c r="G26" s="8"/>
      <c r="H26" s="8"/>
    </row>
    <row r="27" spans="4:8" s="11" customFormat="1" ht="15" customHeight="1" x14ac:dyDescent="0.75">
      <c r="D27" s="8"/>
      <c r="E27" s="8"/>
      <c r="F27" s="8"/>
      <c r="G27" s="8"/>
      <c r="H27" s="8"/>
    </row>
    <row r="28" spans="4:8" s="11" customFormat="1" ht="15" customHeight="1" x14ac:dyDescent="0.75">
      <c r="D28" s="8"/>
      <c r="E28" s="8"/>
      <c r="F28" s="8"/>
      <c r="G28" s="8"/>
      <c r="H28" s="8"/>
    </row>
    <row r="29" spans="4:8" s="11" customFormat="1" ht="15" customHeight="1" x14ac:dyDescent="0.75">
      <c r="D29" s="8"/>
      <c r="E29" s="8"/>
      <c r="F29" s="8"/>
      <c r="G29" s="8"/>
      <c r="H29" s="8"/>
    </row>
    <row r="30" spans="4:8" s="11" customFormat="1" ht="15" customHeight="1" x14ac:dyDescent="0.75">
      <c r="D30" s="8"/>
      <c r="E30" s="8"/>
      <c r="F30" s="8"/>
      <c r="G30" s="8"/>
      <c r="H30" s="8"/>
    </row>
    <row r="31" spans="4:8" s="11" customFormat="1" ht="15" customHeight="1" x14ac:dyDescent="0.75">
      <c r="D31" s="8"/>
      <c r="E31" s="8"/>
      <c r="F31" s="8"/>
      <c r="G31" s="8"/>
      <c r="H31" s="8"/>
    </row>
    <row r="32" spans="4:8" s="11" customFormat="1" ht="15" customHeight="1" x14ac:dyDescent="0.75">
      <c r="D32" s="8"/>
      <c r="E32" s="8"/>
      <c r="F32" s="8"/>
      <c r="G32" s="8"/>
      <c r="H32" s="8"/>
    </row>
    <row r="33" spans="4:8" s="11" customFormat="1" ht="15" customHeight="1" x14ac:dyDescent="0.75">
      <c r="D33" s="8"/>
      <c r="E33" s="8"/>
      <c r="F33" s="8"/>
      <c r="G33" s="8"/>
      <c r="H33" s="8"/>
    </row>
    <row r="34" spans="4:8" s="11" customFormat="1" ht="15" customHeight="1" x14ac:dyDescent="0.75">
      <c r="D34" s="8"/>
      <c r="E34" s="8"/>
      <c r="F34" s="8"/>
      <c r="G34" s="8"/>
      <c r="H34" s="8"/>
    </row>
    <row r="35" spans="4:8" s="11" customFormat="1" ht="15" customHeight="1" x14ac:dyDescent="0.75">
      <c r="D35" s="8"/>
      <c r="E35" s="8"/>
      <c r="F35" s="8"/>
      <c r="G35" s="8"/>
      <c r="H35" s="8"/>
    </row>
    <row r="36" spans="4:8" s="11" customFormat="1" ht="15" customHeight="1" x14ac:dyDescent="0.75">
      <c r="D36" s="8"/>
      <c r="E36" s="8"/>
      <c r="F36" s="8"/>
      <c r="G36" s="8"/>
      <c r="H36" s="8"/>
    </row>
    <row r="37" spans="4:8" s="11" customFormat="1" ht="15" customHeight="1" x14ac:dyDescent="0.75">
      <c r="D37" s="8"/>
      <c r="E37" s="8"/>
      <c r="F37" s="8"/>
      <c r="G37" s="8"/>
      <c r="H37" s="8"/>
    </row>
    <row r="38" spans="4:8" s="11" customFormat="1" ht="15" customHeight="1" x14ac:dyDescent="0.75">
      <c r="D38" s="8"/>
      <c r="E38" s="8"/>
      <c r="F38" s="8"/>
      <c r="G38" s="8"/>
      <c r="H38" s="8"/>
    </row>
    <row r="39" spans="4:8" s="11" customFormat="1" ht="15" customHeight="1" x14ac:dyDescent="0.75">
      <c r="D39" s="8"/>
      <c r="E39" s="8"/>
      <c r="F39" s="8"/>
      <c r="G39" s="8"/>
      <c r="H39" s="8"/>
    </row>
    <row r="40" spans="4:8" s="11" customFormat="1" ht="15" customHeight="1" x14ac:dyDescent="0.75">
      <c r="D40" s="8"/>
      <c r="E40" s="8"/>
      <c r="F40" s="8"/>
      <c r="G40" s="8"/>
      <c r="H40" s="8"/>
    </row>
    <row r="41" spans="4:8" s="11" customFormat="1" ht="15" customHeight="1" x14ac:dyDescent="0.75">
      <c r="D41" s="8"/>
      <c r="E41" s="8"/>
      <c r="F41" s="8"/>
      <c r="G41" s="8"/>
      <c r="H41" s="8"/>
    </row>
    <row r="42" spans="4:8" s="11" customFormat="1" ht="15" customHeight="1" x14ac:dyDescent="0.75">
      <c r="D42" s="8"/>
      <c r="E42" s="8"/>
      <c r="F42" s="8"/>
      <c r="G42" s="8"/>
      <c r="H42" s="8"/>
    </row>
    <row r="43" spans="4:8" s="11" customFormat="1" ht="15" customHeight="1" x14ac:dyDescent="0.75">
      <c r="D43" s="8"/>
      <c r="E43" s="8"/>
      <c r="F43" s="8"/>
      <c r="G43" s="8"/>
      <c r="H43" s="8"/>
    </row>
    <row r="44" spans="4:8" s="11" customFormat="1" ht="15" customHeight="1" x14ac:dyDescent="0.75">
      <c r="D44" s="8"/>
      <c r="E44" s="8"/>
      <c r="F44" s="8"/>
      <c r="G44" s="8"/>
      <c r="H44" s="8"/>
    </row>
    <row r="45" spans="4:8" s="11" customFormat="1" ht="15" customHeight="1" x14ac:dyDescent="0.75">
      <c r="D45" s="8"/>
      <c r="E45" s="8"/>
      <c r="F45" s="8"/>
      <c r="G45" s="8"/>
      <c r="H45" s="8"/>
    </row>
    <row r="46" spans="4:8" s="11" customFormat="1" ht="15" customHeight="1" x14ac:dyDescent="0.75">
      <c r="D46" s="8"/>
      <c r="E46" s="8"/>
      <c r="F46" s="8"/>
      <c r="G46" s="8"/>
      <c r="H46" s="8"/>
    </row>
    <row r="47" spans="4:8" s="11" customFormat="1" ht="15" customHeight="1" x14ac:dyDescent="0.75">
      <c r="D47" s="8"/>
      <c r="E47" s="8"/>
      <c r="F47" s="8"/>
      <c r="G47" s="8"/>
      <c r="H47" s="8"/>
    </row>
    <row r="48" spans="4:8" s="11" customFormat="1" ht="15" customHeight="1" x14ac:dyDescent="0.75">
      <c r="D48" s="8"/>
      <c r="E48" s="8"/>
      <c r="F48" s="8"/>
      <c r="G48" s="8"/>
      <c r="H48" s="8"/>
    </row>
    <row r="49" spans="4:8" s="11" customFormat="1" ht="15" customHeight="1" x14ac:dyDescent="0.75">
      <c r="D49" s="8"/>
      <c r="E49" s="8"/>
      <c r="F49" s="8"/>
      <c r="G49" s="8"/>
      <c r="H49" s="8"/>
    </row>
    <row r="50" spans="4:8" s="11" customFormat="1" ht="15" customHeight="1" x14ac:dyDescent="0.75">
      <c r="D50" s="8"/>
      <c r="E50" s="8"/>
      <c r="F50" s="8"/>
      <c r="G50" s="8"/>
      <c r="H50" s="8"/>
    </row>
    <row r="51" spans="4:8" s="11" customFormat="1" ht="15" customHeight="1" x14ac:dyDescent="0.75">
      <c r="D51" s="8"/>
      <c r="E51" s="8"/>
      <c r="F51" s="8"/>
      <c r="G51" s="8"/>
      <c r="H51" s="8"/>
    </row>
    <row r="52" spans="4:8" s="11" customFormat="1" ht="15" customHeight="1" x14ac:dyDescent="0.75">
      <c r="D52" s="8"/>
      <c r="E52" s="8"/>
      <c r="F52" s="8"/>
      <c r="G52" s="8"/>
      <c r="H52" s="8"/>
    </row>
    <row r="53" spans="4:8" s="11" customFormat="1" ht="15" customHeight="1" x14ac:dyDescent="0.75">
      <c r="D53" s="8"/>
      <c r="E53" s="8"/>
      <c r="F53" s="8"/>
      <c r="G53" s="8"/>
      <c r="H53" s="8"/>
    </row>
    <row r="54" spans="4:8" s="11" customFormat="1" ht="15" customHeight="1" x14ac:dyDescent="0.75">
      <c r="D54" s="8"/>
      <c r="E54" s="8"/>
      <c r="F54" s="8"/>
      <c r="G54" s="8"/>
      <c r="H54" s="8"/>
    </row>
    <row r="55" spans="4:8" s="11" customFormat="1" ht="15" customHeight="1" x14ac:dyDescent="0.75">
      <c r="D55" s="8"/>
      <c r="E55" s="8"/>
      <c r="F55" s="8"/>
      <c r="G55" s="8"/>
      <c r="H55" s="8"/>
    </row>
    <row r="56" spans="4:8" s="11" customFormat="1" ht="15" customHeight="1" x14ac:dyDescent="0.75">
      <c r="D56" s="8"/>
      <c r="E56" s="8"/>
      <c r="F56" s="8"/>
      <c r="G56" s="8"/>
      <c r="H56" s="8"/>
    </row>
    <row r="57" spans="4:8" s="11" customFormat="1" ht="15" customHeight="1" x14ac:dyDescent="0.75">
      <c r="D57" s="8"/>
      <c r="E57" s="8"/>
      <c r="F57" s="8"/>
      <c r="G57" s="8"/>
      <c r="H57" s="8"/>
    </row>
    <row r="58" spans="4:8" s="11" customFormat="1" ht="15" customHeight="1" x14ac:dyDescent="0.75">
      <c r="D58" s="8"/>
      <c r="E58" s="8"/>
      <c r="F58" s="8"/>
      <c r="G58" s="8"/>
      <c r="H58" s="8"/>
    </row>
    <row r="59" spans="4:8" s="11" customFormat="1" ht="15" customHeight="1" x14ac:dyDescent="0.75">
      <c r="D59" s="8"/>
      <c r="E59" s="8"/>
      <c r="F59" s="8"/>
      <c r="G59" s="8"/>
      <c r="H59" s="8"/>
    </row>
    <row r="60" spans="4:8" s="11" customFormat="1" ht="15" customHeight="1" x14ac:dyDescent="0.75">
      <c r="D60" s="8"/>
      <c r="E60" s="8"/>
      <c r="F60" s="8"/>
      <c r="G60" s="8"/>
      <c r="H60" s="8"/>
    </row>
    <row r="61" spans="4:8" s="11" customFormat="1" ht="15" customHeight="1" x14ac:dyDescent="0.75">
      <c r="D61" s="8"/>
      <c r="E61" s="8"/>
      <c r="F61" s="8"/>
      <c r="G61" s="8"/>
      <c r="H61" s="8"/>
    </row>
    <row r="62" spans="4:8" s="11" customFormat="1" ht="15" customHeight="1" x14ac:dyDescent="0.75">
      <c r="D62" s="8"/>
      <c r="E62" s="8"/>
      <c r="F62" s="8"/>
      <c r="G62" s="8"/>
      <c r="H62" s="8"/>
    </row>
    <row r="63" spans="4:8" s="11" customFormat="1" ht="15" customHeight="1" x14ac:dyDescent="0.75">
      <c r="D63" s="8"/>
      <c r="E63" s="8"/>
      <c r="F63" s="8"/>
      <c r="G63" s="8"/>
      <c r="H63" s="8"/>
    </row>
    <row r="64" spans="4:8" s="11" customFormat="1" ht="15" customHeight="1" x14ac:dyDescent="0.75">
      <c r="D64" s="8"/>
      <c r="E64" s="8"/>
      <c r="F64" s="8"/>
      <c r="G64" s="8"/>
      <c r="H64" s="8"/>
    </row>
    <row r="65" spans="4:8" s="11" customFormat="1" ht="15" customHeight="1" x14ac:dyDescent="0.75">
      <c r="D65" s="8"/>
      <c r="E65" s="8"/>
      <c r="F65" s="8"/>
      <c r="G65" s="8"/>
      <c r="H65" s="8"/>
    </row>
    <row r="66" spans="4:8" s="11" customFormat="1" ht="15" customHeight="1" x14ac:dyDescent="0.75">
      <c r="D66" s="8"/>
      <c r="E66" s="8"/>
      <c r="F66" s="8"/>
      <c r="G66" s="8"/>
      <c r="H66" s="8"/>
    </row>
    <row r="67" spans="4:8" s="11" customFormat="1" ht="15" customHeight="1" x14ac:dyDescent="0.75">
      <c r="D67" s="8"/>
      <c r="E67" s="8"/>
      <c r="F67" s="8"/>
      <c r="G67" s="8"/>
      <c r="H67" s="8"/>
    </row>
    <row r="68" spans="4:8" s="11" customFormat="1" ht="15" customHeight="1" x14ac:dyDescent="0.75">
      <c r="D68" s="8"/>
      <c r="E68" s="8"/>
      <c r="F68" s="8"/>
      <c r="G68" s="8"/>
      <c r="H68" s="8"/>
    </row>
    <row r="69" spans="4:8" s="11" customFormat="1" ht="15" customHeight="1" x14ac:dyDescent="0.75">
      <c r="D69" s="8"/>
      <c r="E69" s="8"/>
      <c r="F69" s="8"/>
      <c r="G69" s="8"/>
      <c r="H69" s="8"/>
    </row>
    <row r="70" spans="4:8" s="11" customFormat="1" ht="15" customHeight="1" x14ac:dyDescent="0.75">
      <c r="D70" s="8"/>
      <c r="E70" s="8"/>
      <c r="F70" s="8"/>
      <c r="G70" s="8"/>
      <c r="H70" s="8"/>
    </row>
    <row r="71" spans="4:8" s="11" customFormat="1" ht="15" customHeight="1" x14ac:dyDescent="0.75">
      <c r="D71" s="8"/>
      <c r="E71" s="8"/>
      <c r="F71" s="8"/>
      <c r="G71" s="8"/>
      <c r="H71" s="8"/>
    </row>
    <row r="72" spans="4:8" s="11" customFormat="1" ht="25" customHeight="1" x14ac:dyDescent="0.75">
      <c r="D72" s="8"/>
      <c r="E72" s="8"/>
      <c r="F72" s="8"/>
      <c r="G72" s="8"/>
      <c r="H72" s="8"/>
    </row>
  </sheetData>
  <mergeCells count="1">
    <mergeCell ref="B9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Grad</vt:lpstr>
      <vt:lpstr>GradCalculos</vt:lpstr>
      <vt:lpstr>Stricto</vt:lpstr>
      <vt:lpstr>Residência</vt:lpstr>
      <vt:lpstr>Total</vt:lpstr>
      <vt:lpstr>GradCalculos!AgTI</vt:lpstr>
      <vt:lpstr>GradCalculos!Conc</vt:lpstr>
      <vt:lpstr>GradCalculos!Dur</vt:lpstr>
      <vt:lpstr>GradCalculos!Ingr</vt:lpstr>
      <vt:lpstr>GradCalculos!PG</vt:lpstr>
      <vt:lpstr>GradCalculos!Ret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ZeMarcio</cp:lastModifiedBy>
  <dcterms:created xsi:type="dcterms:W3CDTF">2016-02-04T11:42:38Z</dcterms:created>
  <dcterms:modified xsi:type="dcterms:W3CDTF">2016-02-28T15:04:02Z</dcterms:modified>
</cp:coreProperties>
</file>